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omain-p\hikone\財政課\28　企業会計関連\R4\23 20230106 公営企業に係る経営比較分析表（令和３年度決算）の分析等について\02 各課回答\水道事業\"/>
    </mc:Choice>
  </mc:AlternateContent>
  <xr:revisionPtr revIDLastSave="0" documentId="13_ncr:1_{3E8926CA-12DC-4665-8E4C-0EB851E90121}" xr6:coauthVersionLast="47" xr6:coauthVersionMax="47" xr10:uidLastSave="{00000000-0000-0000-0000-000000000000}"/>
  <workbookProtection workbookAlgorithmName="SHA-512" workbookHashValue="pMkls7cmf3+4aHUZEMHqLWa75PQpoVhCsE9fT+m/PuzY8psL8znW2AMuCIIc4nLH+aI1f8dM2JwCcWorC5U35g==" workbookSaltValue="CiIPVdRQv+EQieZ9PEcKgA==" workbookSpinCount="100000" lockStructure="1"/>
  <bookViews>
    <workbookView xWindow="-289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N6" i="5"/>
  <c r="B10" i="4" s="1"/>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G85" i="4"/>
  <c r="E85" i="4"/>
  <c r="BB10" i="4"/>
  <c r="AT10" i="4"/>
  <c r="AL10" i="4"/>
  <c r="W10" i="4"/>
  <c r="I10" i="4"/>
  <c r="P8" i="4"/>
  <c r="I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<sst xmlns="http://schemas.openxmlformats.org/spreadsheetml/2006/main" count="228" uniqueCount="115">
  <si>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</si>
  <si>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</si>
  <si>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</si>
  <si>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</si>
  <si>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</si>
  <si>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</si>
  <si>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</si>
  <si>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</si>
  <si>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</si>
  <si>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</si>
  <si>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</si>
  <si>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</si>
  <si>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</si>
  <si>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</si>
  <si>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</si>
  <si>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</si>
  <si>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</si>
  <si>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</si>
  <si>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</si>
  <si>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</si>
  <si>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</si>
  <si>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</si>
  <si>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</si>
  <si>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</si>
  <si>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</si>
  <si>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</si>
  <si>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</si>
  <si>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</si>
  <si>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</si>
  <si>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</si>
  <si>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</si>
  <si>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</si>
  <si>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</si>
  <si>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</si>
  <si>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</si>
  <si>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</si>
  <si>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</si>
  <si>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</si>
  <si>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</si>
  <si>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</si>
  <si>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</si>
  <si>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</si>
  <si>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</si>
  <si>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</si>
  <si>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</si>
  <si>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</si>
  <si>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</si>
  <si>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</si>
  <si>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</si>
  <si>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</si>
  <si>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</si>
  <si>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</si>
  <si>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</si>
  <si>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</si>
  <si>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</si>
  <si>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</si>
  <si>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</si>
  <si>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</si>
  <si>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</si>
  <si>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</si>
  <si>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</si>
  <si>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</si>
  <si>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</si>
  <si>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</si>
  <si>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</si>
  <si>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</si>
  <si>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</si>
  <si>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</si>
  <si>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</si>
  <si>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</si>
  <si>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</si>
  <si>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</si>
  <si>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</si>
  <si>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</si>
  <si>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</si>
  <si>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</si>
  <si>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</si>
  <si>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</si>
  <si>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</si>
  <si>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</si>
  <si>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</si>
  <si>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</si>
  <si>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</si>
  <si>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</si>
  <si>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</si>
  <si>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</si>
  <si>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</si>
  <si>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</si>
  <si>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</si>
  <si>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</si>
  <si>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</si>
  <si>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</si>
  <si>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</si>
  <si>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</si>
  <si>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</si>
  <si>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</si>
  <si>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</si>
  <si>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</si>
  <si>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</si>
  <si>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</si>
  <si>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</si>
  <si>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</si>
  <si>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</si>
  <si>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</si>
  <si>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</si>
  <si>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</si>
  <si>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</si>
  <si>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</si>
  <si>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</si>
  <si>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</si>
  <si>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</si>
  <si>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</si>
  <si>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施設の老朽度を示す①有形固定資産減価償却率および②管路経年化率は、類似団体より低い値であるものの、有形固定資産減価償却率は増加傾向にある。管路経年化率は類似団体の増加率よりも低く良好に見えるが、本市水道では、管路およびそれ以外の施設においても今後数十年で急激に経年化資産が増加することが予想されているため、施設の健全性を保つための対策が必要である。また③管路更新率は、類似団体より低くなっており、現在の更新ペースでは、将来、管路事故や漏水等が発生する懸念があるため、管路状況、修繕記録、漏水調査結果等を解析し、精度の高いアセットマネジメント(資産管理)を行い、効果的な管路更新を進める必要がある。</t>
    <rPh sb="49" eb="51">
      <t>ユウケイ</t>
    </rPh>
    <rPh sb="51" eb="53">
      <t>コテイ</t>
    </rPh>
    <rPh sb="53" eb="55">
      <t>シサン</t>
    </rPh>
    <rPh sb="55" eb="57">
      <t>ゲンカ</t>
    </rPh>
    <rPh sb="57" eb="59">
      <t>ショウキャク</t>
    </rPh>
    <rPh sb="59" eb="60">
      <t>リツ</t>
    </rPh>
    <rPh sb="61" eb="63">
      <t>ゾウカ</t>
    </rPh>
    <rPh sb="190" eb="191">
      <t>ヒク</t>
    </rPh>
    <phoneticPr fontId="4"/>
  </si>
  <si>
    <t xml:space="preserve">[健全性]
収支状況を示す①経常収支比率や⑤料金回収率については、類似団体と同様に100％を上回っており健全性は維持できている。また支払能力を示す③流動比率についても類似団体と同様に100％を大きく上回っており、②累積欠損金比率もゼロを維持していることから、現時点において経営は良好と言える。
④企業債残高対給水収益比率は類似団体より高くなっており、今後も金利の動向および施設の更新の必要性を考慮しながら、企業債残高の適正な管理を行う必要がある。
[効率性]
類似団体と比べて⑥給水原価は低くなっており、費用の効率性は良好と言える。⑦施設利用率については類似団体より低くなっているが、地下水の取水能力が低下しており今後は適正な能力での施設更新を検討している。⑧有収率については、継続して漏水調査を行ってきたことで改善傾向にあるが、今後も引き続き効率性を上げる対策が必要である。
</t>
    <rPh sb="38" eb="40">
      <t>ドウヨウ</t>
    </rPh>
    <rPh sb="83" eb="87">
      <t>ルイジダンタイ</t>
    </rPh>
    <rPh sb="88" eb="90">
      <t>ドウヨウ</t>
    </rPh>
    <rPh sb="217" eb="219">
      <t>ヒツヨウ</t>
    </rPh>
    <rPh sb="339" eb="341">
      <t>ケイゾク</t>
    </rPh>
    <rPh sb="343" eb="345">
      <t>ロウスイ</t>
    </rPh>
    <rPh sb="345" eb="347">
      <t>チョウサ</t>
    </rPh>
    <rPh sb="348" eb="349">
      <t>オコナ</t>
    </rPh>
    <rPh sb="356" eb="358">
      <t>カイゼン</t>
    </rPh>
    <rPh sb="358" eb="360">
      <t>ケイコウ</t>
    </rPh>
    <rPh sb="365" eb="367">
      <t>コンゴ</t>
    </rPh>
    <rPh sb="368" eb="369">
      <t>ヒ</t>
    </rPh>
    <rPh sb="370" eb="371">
      <t>ツヅ</t>
    </rPh>
    <rPh sb="372" eb="375">
      <t>コウリツセイ</t>
    </rPh>
    <rPh sb="376" eb="377">
      <t>ア</t>
    </rPh>
    <rPh sb="379" eb="381">
      <t>タイサク</t>
    </rPh>
    <rPh sb="382" eb="384">
      <t>ヒツヨウ</t>
    </rPh>
    <phoneticPr fontId="4"/>
  </si>
  <si>
    <r>
      <t>現時点での経営は比較的健全な状況にある。ただし、施設の利用率は類似団体に比べ低くなっており、さらに今後、老朽化した施設が大量に更新時期をむかえることから、経費の節減を実施しつつ、必要な財源を確保し、効率的な施設形態を構築する必要がある。
具体的には、施設の適正な規模を検討しつつ計画的に更新を実施することとなるが、平成28年度に策定し</t>
    </r>
    <r>
      <rPr>
        <sz val="11"/>
        <color rgb="FF0070C0"/>
        <rFont val="ＭＳ ゴシック"/>
        <family val="3"/>
        <charset val="128"/>
      </rPr>
      <t>、</t>
    </r>
    <r>
      <rPr>
        <sz val="11"/>
        <rFont val="ＭＳ ゴシック"/>
        <family val="3"/>
        <charset val="128"/>
      </rPr>
      <t xml:space="preserve">令和3年度に改訂した水道事業ビジョンや第3期中期経営計画（経営戦略）による一貫した考えのもと、長期的な視点に立って施設整備を進めていく。
</t>
    </r>
    <rPh sb="157" eb="159">
      <t>ヘイセイ</t>
    </rPh>
    <rPh sb="161" eb="163">
      <t>ネンド</t>
    </rPh>
    <rPh sb="164" eb="166">
      <t>サクテイ</t>
    </rPh>
    <rPh sb="168" eb="170">
      <t>レイワ</t>
    </rPh>
    <rPh sb="171" eb="173">
      <t>ネンド</t>
    </rPh>
    <rPh sb="174" eb="176">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</si>
</sst>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0070C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0.71</c:v>
                </c:pt>
                <c:pt idx="1">
                  <c:v>0.88</c:v>
                </c:pt>
                <c:pt idx="2">
                  <c:v>0.73</c:v>
                </c:pt>
                <c:pt idx="3">
                  <c:v>0.62</c:v>
                </c:pt>
                <c:pt idx="4">
                  <c:v>0.47</c:v>
                </c:pt>
              </c:numCache>
            </c:numRef>
          </c:val>
          <c:extLst>
            <c:ext xmlns:c16="http://schemas.microsoft.com/office/drawing/2014/chart" uri="{C3380CC4-5D6E-409C-BE32-E72D297353CC}">
              <c16:uniqueId val="{00000000-5296-4306-8D2F-589C67C0E4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5296-4306-8D2F-589C67C0E4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56.41</c:v>
                </c:pt>
                <c:pt idx="1">
                  <c:v>57.37</c:v>
                </c:pt>
                <c:pt idx="2">
                  <c:v>56.09</c:v>
                </c:pt>
                <c:pt idx="3">
                  <c:v>55.44</c:v>
                </c:pt>
                <c:pt idx="4">
                  <c:v>55.72</c:v>
                </c:pt>
              </c:numCache>
            </c:numRef>
          </c:val>
          <c:extLst>
            <c:ext xmlns:c16="http://schemas.microsoft.com/office/drawing/2014/chart" uri="{C3380CC4-5D6E-409C-BE32-E72D297353CC}">
              <c16:uniqueId val="{00000000-FEF4-4568-86D3-5D3A7AC263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FEF4-4568-86D3-5D3A7AC263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89.16</c:v>
                </c:pt>
                <c:pt idx="1">
                  <c:v>87.26</c:v>
                </c:pt>
                <c:pt idx="2">
                  <c:v>88.84</c:v>
                </c:pt>
                <c:pt idx="3">
                  <c:v>91.14</c:v>
                </c:pt>
                <c:pt idx="4">
                  <c:v>90.49</c:v>
                </c:pt>
              </c:numCache>
            </c:numRef>
          </c:val>
          <c:extLst>
            <c:ext xmlns:c16="http://schemas.microsoft.com/office/drawing/2014/chart" uri="{C3380CC4-5D6E-409C-BE32-E72D297353CC}">
              <c16:uniqueId val="{00000000-3726-4810-B06E-1F7F585C7AA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3726-4810-B06E-1F7F585C7AA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117.49</c:v>
                </c:pt>
                <c:pt idx="1">
                  <c:v>115.09</c:v>
                </c:pt>
                <c:pt idx="2">
                  <c:v>112.19</c:v>
                </c:pt>
                <c:pt idx="3">
                  <c:v>111.68</c:v>
                </c:pt>
                <c:pt idx="4">
                  <c:v>119.04</c:v>
                </c:pt>
              </c:numCache>
            </c:numRef>
          </c:val>
          <c:extLst>
            <c:ext xmlns:c16="http://schemas.microsoft.com/office/drawing/2014/chart" uri="{C3380CC4-5D6E-409C-BE32-E72D297353CC}">
              <c16:uniqueId val="{00000000-0628-49A4-AF47-E4801C2AFD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0628-49A4-AF47-E4801C2AFD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45.44</c:v>
                </c:pt>
                <c:pt idx="1">
                  <c:v>46.86</c:v>
                </c:pt>
                <c:pt idx="2">
                  <c:v>48.36</c:v>
                </c:pt>
                <c:pt idx="3">
                  <c:v>48.54</c:v>
                </c:pt>
                <c:pt idx="4">
                  <c:v>49.63</c:v>
                </c:pt>
              </c:numCache>
            </c:numRef>
          </c:val>
          <c:extLst>
            <c:ext xmlns:c16="http://schemas.microsoft.com/office/drawing/2014/chart" uri="{C3380CC4-5D6E-409C-BE32-E72D297353CC}">
              <c16:uniqueId val="{00000000-1F0F-42BE-9B5E-B9D0EF6C6F0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1F0F-42BE-9B5E-B9D0EF6C6F0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10.54</c:v>
                </c:pt>
                <c:pt idx="1">
                  <c:v>10.66</c:v>
                </c:pt>
                <c:pt idx="2">
                  <c:v>11.46</c:v>
                </c:pt>
                <c:pt idx="3">
                  <c:v>11.45</c:v>
                </c:pt>
                <c:pt idx="4">
                  <c:v>12.47</c:v>
                </c:pt>
              </c:numCache>
            </c:numRef>
          </c:val>
          <c:extLst>
            <c:ext xmlns:c16="http://schemas.microsoft.com/office/drawing/2014/chart" uri="{C3380CC4-5D6E-409C-BE32-E72D297353CC}">
              <c16:uniqueId val="{00000000-58C9-4271-8DB1-A5E024D8FD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58C9-4271-8DB1-A5E024D8FD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91-4CE3-9D47-C6FC861201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1C91-4CE3-9D47-C6FC861201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443.88</c:v>
                </c:pt>
                <c:pt idx="1">
                  <c:v>522.34</c:v>
                </c:pt>
                <c:pt idx="2">
                  <c:v>498.25</c:v>
                </c:pt>
                <c:pt idx="3">
                  <c:v>334.5</c:v>
                </c:pt>
                <c:pt idx="4">
                  <c:v>350.72</c:v>
                </c:pt>
              </c:numCache>
            </c:numRef>
          </c:val>
          <c:extLst>
            <c:ext xmlns:c16="http://schemas.microsoft.com/office/drawing/2014/chart" uri="{C3380CC4-5D6E-409C-BE32-E72D297353CC}">
              <c16:uniqueId val="{00000000-CD41-4940-B13C-CE14018202B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CD41-4940-B13C-CE14018202B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372.43</c:v>
                </c:pt>
                <c:pt idx="1">
                  <c:v>358.68</c:v>
                </c:pt>
                <c:pt idx="2">
                  <c:v>339.39</c:v>
                </c:pt>
                <c:pt idx="3">
                  <c:v>406.63</c:v>
                </c:pt>
                <c:pt idx="4">
                  <c:v>341.7</c:v>
                </c:pt>
              </c:numCache>
            </c:numRef>
          </c:val>
          <c:extLst>
            <c:ext xmlns:c16="http://schemas.microsoft.com/office/drawing/2014/chart" uri="{C3380CC4-5D6E-409C-BE32-E72D297353CC}">
              <c16:uniqueId val="{00000000-E2C3-45F7-936E-710F6774820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E2C3-45F7-936E-710F6774820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117.95</c:v>
                </c:pt>
                <c:pt idx="1">
                  <c:v>113.01</c:v>
                </c:pt>
                <c:pt idx="2">
                  <c:v>110.95</c:v>
                </c:pt>
                <c:pt idx="3">
                  <c:v>108.23</c:v>
                </c:pt>
                <c:pt idx="4">
                  <c:v>116.87</c:v>
                </c:pt>
              </c:numCache>
            </c:numRef>
          </c:val>
          <c:extLst>
            <c:ext xmlns:c16="http://schemas.microsoft.com/office/drawing/2014/chart" uri="{C3380CC4-5D6E-409C-BE32-E72D297353CC}">
              <c16:uniqueId val="{00000000-C3E6-4911-85D1-2ADA0DE534A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C3E6-4911-85D1-2ADA0DE534A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118.77</c:v>
                </c:pt>
                <c:pt idx="1">
                  <c:v>123.87</c:v>
                </c:pt>
                <c:pt idx="2">
                  <c:v>126.15</c:v>
                </c:pt>
                <c:pt idx="3">
                  <c:v>113.87</c:v>
                </c:pt>
                <c:pt idx="4">
                  <c:v>119.3</c:v>
                </c:pt>
              </c:numCache>
            </c:numRef>
          </c:val>
          <c:extLst>
            <c:ext xmlns:c16="http://schemas.microsoft.com/office/drawing/2014/chart" uri="{C3380CC4-5D6E-409C-BE32-E72D297353CC}">
              <c16:uniqueId val="{00000000-1691-4966-A9B3-D5596961FE0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1691-4966-A9B3-D5596961FE0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滋賀県　彦根市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111807</v>
      </c>
      <c r="AM8" s="45"/>
      <c r="AN8" s="45"/>
      <c r="AO8" s="45"/>
      <c r="AP8" s="45"/>
      <c r="AQ8" s="45"/>
      <c r="AR8" s="45"/>
      <c r="AS8" s="45"/>
      <c r="AT8" s="46">
        <f>データ!$S$6</f>
        <v>196.87</v>
      </c>
      <c r="AU8" s="47"/>
      <c r="AV8" s="47"/>
      <c r="AW8" s="47"/>
      <c r="AX8" s="47"/>
      <c r="AY8" s="47"/>
      <c r="AZ8" s="47"/>
      <c r="BA8" s="47"/>
      <c r="BB8" s="48">
        <f>データ!$T$6</f>
        <v>567.91999999999996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73.17</v>
      </c>
      <c r="J10" s="47"/>
      <c r="K10" s="47"/>
      <c r="L10" s="47"/>
      <c r="M10" s="47"/>
      <c r="N10" s="47"/>
      <c r="O10" s="81"/>
      <c r="P10" s="48">
        <f>データ!$P$6</f>
        <v>99.8</v>
      </c>
      <c r="Q10" s="48"/>
      <c r="R10" s="48"/>
      <c r="S10" s="48"/>
      <c r="T10" s="48"/>
      <c r="U10" s="48"/>
      <c r="V10" s="48"/>
      <c r="W10" s="45">
        <f>データ!$Q$6</f>
        <v>2530</v>
      </c>
      <c r="X10" s="45"/>
      <c r="Y10" s="45"/>
      <c r="Z10" s="45"/>
      <c r="AA10" s="45"/>
      <c r="AB10" s="45"/>
      <c r="AC10" s="45"/>
      <c r="AD10" s="2"/>
      <c r="AE10" s="2"/>
      <c r="AF10" s="2"/>
      <c r="AG10" s="2"/>
      <c r="AH10" s="2"/>
      <c r="AI10" s="2"/>
      <c r="AJ10" s="2"/>
      <c r="AK10" s="2"/>
      <c r="AL10" s="45">
        <f>データ!$U$6</f>
        <v>111263</v>
      </c>
      <c r="AM10" s="45"/>
      <c r="AN10" s="45"/>
      <c r="AO10" s="45"/>
      <c r="AP10" s="45"/>
      <c r="AQ10" s="45"/>
      <c r="AR10" s="45"/>
      <c r="AS10" s="45"/>
      <c r="AT10" s="46">
        <f>データ!$V$6</f>
        <v>77.349999999999994</v>
      </c>
      <c r="AU10" s="47"/>
      <c r="AV10" s="47"/>
      <c r="AW10" s="47"/>
      <c r="AX10" s="47"/>
      <c r="AY10" s="47"/>
      <c r="AZ10" s="47"/>
      <c r="BA10" s="47"/>
      <c r="BB10" s="48">
        <f>データ!$W$6</f>
        <v>1438.44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3bcLjx0jsWmE4E2dBQwjVJox+hq0wUjuBQ5VKiYAwuSzuZ1v4EJ977mD22WYgB+Xum62QItDcS+Rjd1Bq8rq4w==" saltValue="o+9nS81ULyaRq3FRW1wMR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252026</v>
      </c>
      <c r="D6" s="20">
        <f t="shared" si="3"/>
        <v>46</v>
      </c>
      <c r="E6" s="20">
        <f t="shared" si="3"/>
        <v>1</v>
      </c>
      <c r="F6" s="20">
        <f t="shared" si="3"/>
        <v>0</v>
      </c>
      <c r="G6" s="20">
        <f t="shared" si="3"/>
        <v>1</v>
      </c>
      <c r="H6" s="20" t="str">
        <f t="shared" si="3"/>
        <v>滋賀県　彦根市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73.17</v>
      </c>
      <c r="P6" s="21">
        <f t="shared" si="3"/>
        <v>99.8</v>
      </c>
      <c r="Q6" s="21">
        <f t="shared" si="3"/>
        <v>2530</v>
      </c>
      <c r="R6" s="21">
        <f t="shared" si="3"/>
        <v>111807</v>
      </c>
      <c r="S6" s="21">
        <f t="shared" si="3"/>
        <v>196.87</v>
      </c>
      <c r="T6" s="21">
        <f t="shared" si="3"/>
        <v>567.91999999999996</v>
      </c>
      <c r="U6" s="21">
        <f t="shared" si="3"/>
        <v>111263</v>
      </c>
      <c r="V6" s="21">
        <f t="shared" si="3"/>
        <v>77.349999999999994</v>
      </c>
      <c r="W6" s="21">
        <f t="shared" si="3"/>
        <v>1438.44</v>
      </c>
      <c r="X6" s="22">
        <f>IF(X7="",NA(),X7)</f>
        <v>117.49</v>
      </c>
      <c r="Y6" s="22">
        <f t="shared" ref="Y6:AG6" si="4">IF(Y7="",NA(),Y7)</f>
        <v>115.09</v>
      </c>
      <c r="Z6" s="22">
        <f t="shared" si="4"/>
        <v>112.19</v>
      </c>
      <c r="AA6" s="22">
        <f t="shared" si="4"/>
        <v>111.68</v>
      </c>
      <c r="AB6" s="22">
        <f t="shared" si="4"/>
        <v>119.04</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443.88</v>
      </c>
      <c r="AU6" s="22">
        <f t="shared" ref="AU6:BC6" si="6">IF(AU7="",NA(),AU7)</f>
        <v>522.34</v>
      </c>
      <c r="AV6" s="22">
        <f t="shared" si="6"/>
        <v>498.25</v>
      </c>
      <c r="AW6" s="22">
        <f t="shared" si="6"/>
        <v>334.5</v>
      </c>
      <c r="AX6" s="22">
        <f t="shared" si="6"/>
        <v>350.72</v>
      </c>
      <c r="AY6" s="22">
        <f t="shared" si="6"/>
        <v>337.49</v>
      </c>
      <c r="AZ6" s="22">
        <f t="shared" si="6"/>
        <v>335.6</v>
      </c>
      <c r="BA6" s="22">
        <f t="shared" si="6"/>
        <v>358.91</v>
      </c>
      <c r="BB6" s="22">
        <f t="shared" si="6"/>
        <v>360.96</v>
      </c>
      <c r="BC6" s="22">
        <f t="shared" si="6"/>
        <v>351.29</v>
      </c>
      <c r="BD6" s="21" t="str">
        <f>IF(BD7="","",IF(BD7="-","【-】","【"&amp;SUBSTITUTE(TEXT(BD7,"#,##0.00"),"-","△")&amp;"】"))</f>
        <v>【261.51】</v>
      </c>
      <c r="BE6" s="22">
        <f>IF(BE7="",NA(),BE7)</f>
        <v>372.43</v>
      </c>
      <c r="BF6" s="22">
        <f t="shared" ref="BF6:BN6" si="7">IF(BF7="",NA(),BF7)</f>
        <v>358.68</v>
      </c>
      <c r="BG6" s="22">
        <f t="shared" si="7"/>
        <v>339.39</v>
      </c>
      <c r="BH6" s="22">
        <f t="shared" si="7"/>
        <v>406.63</v>
      </c>
      <c r="BI6" s="22">
        <f t="shared" si="7"/>
        <v>341.7</v>
      </c>
      <c r="BJ6" s="22">
        <f t="shared" si="7"/>
        <v>265.92</v>
      </c>
      <c r="BK6" s="22">
        <f t="shared" si="7"/>
        <v>258.26</v>
      </c>
      <c r="BL6" s="22">
        <f t="shared" si="7"/>
        <v>247.27</v>
      </c>
      <c r="BM6" s="22">
        <f t="shared" si="7"/>
        <v>239.18</v>
      </c>
      <c r="BN6" s="22">
        <f t="shared" si="7"/>
        <v>236.29</v>
      </c>
      <c r="BO6" s="21" t="str">
        <f>IF(BO7="","",IF(BO7="-","【-】","【"&amp;SUBSTITUTE(TEXT(BO7,"#,##0.00"),"-","△")&amp;"】"))</f>
        <v>【265.16】</v>
      </c>
      <c r="BP6" s="22">
        <f>IF(BP7="",NA(),BP7)</f>
        <v>117.95</v>
      </c>
      <c r="BQ6" s="22">
        <f t="shared" ref="BQ6:BY6" si="8">IF(BQ7="",NA(),BQ7)</f>
        <v>113.01</v>
      </c>
      <c r="BR6" s="22">
        <f t="shared" si="8"/>
        <v>110.95</v>
      </c>
      <c r="BS6" s="22">
        <f t="shared" si="8"/>
        <v>108.23</v>
      </c>
      <c r="BT6" s="22">
        <f t="shared" si="8"/>
        <v>116.87</v>
      </c>
      <c r="BU6" s="22">
        <f t="shared" si="8"/>
        <v>105.86</v>
      </c>
      <c r="BV6" s="22">
        <f t="shared" si="8"/>
        <v>106.07</v>
      </c>
      <c r="BW6" s="22">
        <f t="shared" si="8"/>
        <v>105.34</v>
      </c>
      <c r="BX6" s="22">
        <f t="shared" si="8"/>
        <v>101.89</v>
      </c>
      <c r="BY6" s="22">
        <f t="shared" si="8"/>
        <v>104.33</v>
      </c>
      <c r="BZ6" s="21" t="str">
        <f>IF(BZ7="","",IF(BZ7="-","【-】","【"&amp;SUBSTITUTE(TEXT(BZ7,"#,##0.00"),"-","△")&amp;"】"))</f>
        <v>【102.35】</v>
      </c>
      <c r="CA6" s="22">
        <f>IF(CA7="",NA(),CA7)</f>
        <v>118.77</v>
      </c>
      <c r="CB6" s="22">
        <f t="shared" ref="CB6:CJ6" si="9">IF(CB7="",NA(),CB7)</f>
        <v>123.87</v>
      </c>
      <c r="CC6" s="22">
        <f t="shared" si="9"/>
        <v>126.15</v>
      </c>
      <c r="CD6" s="22">
        <f t="shared" si="9"/>
        <v>113.87</v>
      </c>
      <c r="CE6" s="22">
        <f t="shared" si="9"/>
        <v>119.3</v>
      </c>
      <c r="CF6" s="22">
        <f t="shared" si="9"/>
        <v>158.58000000000001</v>
      </c>
      <c r="CG6" s="22">
        <f t="shared" si="9"/>
        <v>159.22</v>
      </c>
      <c r="CH6" s="22">
        <f t="shared" si="9"/>
        <v>159.6</v>
      </c>
      <c r="CI6" s="22">
        <f t="shared" si="9"/>
        <v>156.32</v>
      </c>
      <c r="CJ6" s="22">
        <f t="shared" si="9"/>
        <v>157.4</v>
      </c>
      <c r="CK6" s="21" t="str">
        <f>IF(CK7="","",IF(CK7="-","【-】","【"&amp;SUBSTITUTE(TEXT(CK7,"#,##0.00"),"-","△")&amp;"】"))</f>
        <v>【167.74】</v>
      </c>
      <c r="CL6" s="22">
        <f>IF(CL7="",NA(),CL7)</f>
        <v>56.41</v>
      </c>
      <c r="CM6" s="22">
        <f t="shared" ref="CM6:CU6" si="10">IF(CM7="",NA(),CM7)</f>
        <v>57.37</v>
      </c>
      <c r="CN6" s="22">
        <f t="shared" si="10"/>
        <v>56.09</v>
      </c>
      <c r="CO6" s="22">
        <f t="shared" si="10"/>
        <v>55.44</v>
      </c>
      <c r="CP6" s="22">
        <f t="shared" si="10"/>
        <v>55.72</v>
      </c>
      <c r="CQ6" s="22">
        <f t="shared" si="10"/>
        <v>62.38</v>
      </c>
      <c r="CR6" s="22">
        <f t="shared" si="10"/>
        <v>62.83</v>
      </c>
      <c r="CS6" s="22">
        <f t="shared" si="10"/>
        <v>62.05</v>
      </c>
      <c r="CT6" s="22">
        <f t="shared" si="10"/>
        <v>63.23</v>
      </c>
      <c r="CU6" s="22">
        <f t="shared" si="10"/>
        <v>62.59</v>
      </c>
      <c r="CV6" s="21" t="str">
        <f>IF(CV7="","",IF(CV7="-","【-】","【"&amp;SUBSTITUTE(TEXT(CV7,"#,##0.00"),"-","△")&amp;"】"))</f>
        <v>【60.29】</v>
      </c>
      <c r="CW6" s="22">
        <f>IF(CW7="",NA(),CW7)</f>
        <v>89.16</v>
      </c>
      <c r="CX6" s="22">
        <f t="shared" ref="CX6:DF6" si="11">IF(CX7="",NA(),CX7)</f>
        <v>87.26</v>
      </c>
      <c r="CY6" s="22">
        <f t="shared" si="11"/>
        <v>88.84</v>
      </c>
      <c r="CZ6" s="22">
        <f t="shared" si="11"/>
        <v>91.14</v>
      </c>
      <c r="DA6" s="22">
        <f t="shared" si="11"/>
        <v>90.49</v>
      </c>
      <c r="DB6" s="22">
        <f t="shared" si="11"/>
        <v>89.17</v>
      </c>
      <c r="DC6" s="22">
        <f t="shared" si="11"/>
        <v>88.86</v>
      </c>
      <c r="DD6" s="22">
        <f t="shared" si="11"/>
        <v>89.11</v>
      </c>
      <c r="DE6" s="22">
        <f t="shared" si="11"/>
        <v>89.35</v>
      </c>
      <c r="DF6" s="22">
        <f t="shared" si="11"/>
        <v>89.7</v>
      </c>
      <c r="DG6" s="21" t="str">
        <f>IF(DG7="","",IF(DG7="-","【-】","【"&amp;SUBSTITUTE(TEXT(DG7,"#,##0.00"),"-","△")&amp;"】"))</f>
        <v>【90.12】</v>
      </c>
      <c r="DH6" s="22">
        <f>IF(DH7="",NA(),DH7)</f>
        <v>45.44</v>
      </c>
      <c r="DI6" s="22">
        <f t="shared" ref="DI6:DQ6" si="12">IF(DI7="",NA(),DI7)</f>
        <v>46.86</v>
      </c>
      <c r="DJ6" s="22">
        <f t="shared" si="12"/>
        <v>48.36</v>
      </c>
      <c r="DK6" s="22">
        <f t="shared" si="12"/>
        <v>48.54</v>
      </c>
      <c r="DL6" s="22">
        <f t="shared" si="12"/>
        <v>49.63</v>
      </c>
      <c r="DM6" s="22">
        <f t="shared" si="12"/>
        <v>46.99</v>
      </c>
      <c r="DN6" s="22">
        <f t="shared" si="12"/>
        <v>47.89</v>
      </c>
      <c r="DO6" s="22">
        <f t="shared" si="12"/>
        <v>48.69</v>
      </c>
      <c r="DP6" s="22">
        <f t="shared" si="12"/>
        <v>49.62</v>
      </c>
      <c r="DQ6" s="22">
        <f t="shared" si="12"/>
        <v>50.5</v>
      </c>
      <c r="DR6" s="21" t="str">
        <f>IF(DR7="","",IF(DR7="-","【-】","【"&amp;SUBSTITUTE(TEXT(DR7,"#,##0.00"),"-","△")&amp;"】"))</f>
        <v>【50.88】</v>
      </c>
      <c r="DS6" s="22">
        <f>IF(DS7="",NA(),DS7)</f>
        <v>10.54</v>
      </c>
      <c r="DT6" s="22">
        <f t="shared" ref="DT6:EB6" si="13">IF(DT7="",NA(),DT7)</f>
        <v>10.66</v>
      </c>
      <c r="DU6" s="22">
        <f t="shared" si="13"/>
        <v>11.46</v>
      </c>
      <c r="DV6" s="22">
        <f t="shared" si="13"/>
        <v>11.45</v>
      </c>
      <c r="DW6" s="22">
        <f t="shared" si="13"/>
        <v>12.47</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0.71</v>
      </c>
      <c r="EE6" s="22">
        <f t="shared" ref="EE6:EM6" si="14">IF(EE7="",NA(),EE7)</f>
        <v>0.88</v>
      </c>
      <c r="EF6" s="22">
        <f t="shared" si="14"/>
        <v>0.73</v>
      </c>
      <c r="EG6" s="22">
        <f t="shared" si="14"/>
        <v>0.62</v>
      </c>
      <c r="EH6" s="22">
        <f t="shared" si="14"/>
        <v>0.47</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2">
      <c r="A7" s="15"/>
      <c r="B7" s="24">
        <v>2021</v>
      </c>
      <c r="C7" s="24">
        <v>252026</v>
      </c>
      <c r="D7" s="24">
        <v>46</v>
      </c>
      <c r="E7" s="24">
        <v>1</v>
      </c>
      <c r="F7" s="24">
        <v>0</v>
      </c>
      <c r="G7" s="24">
        <v>1</v>
      </c>
      <c r="H7" s="24" t="s">
        <v>93</v>
      </c>
      <c r="I7" s="24" t="s">
        <v>94</v>
      </c>
      <c r="J7" s="24" t="s">
        <v>95</v>
      </c>
      <c r="K7" s="24" t="s">
        <v>96</v>
      </c>
      <c r="L7" s="24" t="s">
        <v>97</v>
      </c>
      <c r="M7" s="24" t="s">
        <v>98</v>
      </c>
      <c r="N7" s="25" t="s">
        <v>99</v>
      </c>
      <c r="O7" s="25">
        <v>73.17</v>
      </c>
      <c r="P7" s="25">
        <v>99.8</v>
      </c>
      <c r="Q7" s="25">
        <v>2530</v>
      </c>
      <c r="R7" s="25">
        <v>111807</v>
      </c>
      <c r="S7" s="25">
        <v>196.87</v>
      </c>
      <c r="T7" s="25">
        <v>567.91999999999996</v>
      </c>
      <c r="U7" s="25">
        <v>111263</v>
      </c>
      <c r="V7" s="25">
        <v>77.349999999999994</v>
      </c>
      <c r="W7" s="25">
        <v>1438.44</v>
      </c>
      <c r="X7" s="25">
        <v>117.49</v>
      </c>
      <c r="Y7" s="25">
        <v>115.09</v>
      </c>
      <c r="Z7" s="25">
        <v>112.19</v>
      </c>
      <c r="AA7" s="25">
        <v>111.68</v>
      </c>
      <c r="AB7" s="25">
        <v>119.04</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443.88</v>
      </c>
      <c r="AU7" s="25">
        <v>522.34</v>
      </c>
      <c r="AV7" s="25">
        <v>498.25</v>
      </c>
      <c r="AW7" s="25">
        <v>334.5</v>
      </c>
      <c r="AX7" s="25">
        <v>350.72</v>
      </c>
      <c r="AY7" s="25">
        <v>337.49</v>
      </c>
      <c r="AZ7" s="25">
        <v>335.6</v>
      </c>
      <c r="BA7" s="25">
        <v>358.91</v>
      </c>
      <c r="BB7" s="25">
        <v>360.96</v>
      </c>
      <c r="BC7" s="25">
        <v>351.29</v>
      </c>
      <c r="BD7" s="25">
        <v>261.51</v>
      </c>
      <c r="BE7" s="25">
        <v>372.43</v>
      </c>
      <c r="BF7" s="25">
        <v>358.68</v>
      </c>
      <c r="BG7" s="25">
        <v>339.39</v>
      </c>
      <c r="BH7" s="25">
        <v>406.63</v>
      </c>
      <c r="BI7" s="25">
        <v>341.7</v>
      </c>
      <c r="BJ7" s="25">
        <v>265.92</v>
      </c>
      <c r="BK7" s="25">
        <v>258.26</v>
      </c>
      <c r="BL7" s="25">
        <v>247.27</v>
      </c>
      <c r="BM7" s="25">
        <v>239.18</v>
      </c>
      <c r="BN7" s="25">
        <v>236.29</v>
      </c>
      <c r="BO7" s="25">
        <v>265.16000000000003</v>
      </c>
      <c r="BP7" s="25">
        <v>117.95</v>
      </c>
      <c r="BQ7" s="25">
        <v>113.01</v>
      </c>
      <c r="BR7" s="25">
        <v>110.95</v>
      </c>
      <c r="BS7" s="25">
        <v>108.23</v>
      </c>
      <c r="BT7" s="25">
        <v>116.87</v>
      </c>
      <c r="BU7" s="25">
        <v>105.86</v>
      </c>
      <c r="BV7" s="25">
        <v>106.07</v>
      </c>
      <c r="BW7" s="25">
        <v>105.34</v>
      </c>
      <c r="BX7" s="25">
        <v>101.89</v>
      </c>
      <c r="BY7" s="25">
        <v>104.33</v>
      </c>
      <c r="BZ7" s="25">
        <v>102.35</v>
      </c>
      <c r="CA7" s="25">
        <v>118.77</v>
      </c>
      <c r="CB7" s="25">
        <v>123.87</v>
      </c>
      <c r="CC7" s="25">
        <v>126.15</v>
      </c>
      <c r="CD7" s="25">
        <v>113.87</v>
      </c>
      <c r="CE7" s="25">
        <v>119.3</v>
      </c>
      <c r="CF7" s="25">
        <v>158.58000000000001</v>
      </c>
      <c r="CG7" s="25">
        <v>159.22</v>
      </c>
      <c r="CH7" s="25">
        <v>159.6</v>
      </c>
      <c r="CI7" s="25">
        <v>156.32</v>
      </c>
      <c r="CJ7" s="25">
        <v>157.4</v>
      </c>
      <c r="CK7" s="25">
        <v>167.74</v>
      </c>
      <c r="CL7" s="25">
        <v>56.41</v>
      </c>
      <c r="CM7" s="25">
        <v>57.37</v>
      </c>
      <c r="CN7" s="25">
        <v>56.09</v>
      </c>
      <c r="CO7" s="25">
        <v>55.44</v>
      </c>
      <c r="CP7" s="25">
        <v>55.72</v>
      </c>
      <c r="CQ7" s="25">
        <v>62.38</v>
      </c>
      <c r="CR7" s="25">
        <v>62.83</v>
      </c>
      <c r="CS7" s="25">
        <v>62.05</v>
      </c>
      <c r="CT7" s="25">
        <v>63.23</v>
      </c>
      <c r="CU7" s="25">
        <v>62.59</v>
      </c>
      <c r="CV7" s="25">
        <v>60.29</v>
      </c>
      <c r="CW7" s="25">
        <v>89.16</v>
      </c>
      <c r="CX7" s="25">
        <v>87.26</v>
      </c>
      <c r="CY7" s="25">
        <v>88.84</v>
      </c>
      <c r="CZ7" s="25">
        <v>91.14</v>
      </c>
      <c r="DA7" s="25">
        <v>90.49</v>
      </c>
      <c r="DB7" s="25">
        <v>89.17</v>
      </c>
      <c r="DC7" s="25">
        <v>88.86</v>
      </c>
      <c r="DD7" s="25">
        <v>89.11</v>
      </c>
      <c r="DE7" s="25">
        <v>89.35</v>
      </c>
      <c r="DF7" s="25">
        <v>89.7</v>
      </c>
      <c r="DG7" s="25">
        <v>90.12</v>
      </c>
      <c r="DH7" s="25">
        <v>45.44</v>
      </c>
      <c r="DI7" s="25">
        <v>46.86</v>
      </c>
      <c r="DJ7" s="25">
        <v>48.36</v>
      </c>
      <c r="DK7" s="25">
        <v>48.54</v>
      </c>
      <c r="DL7" s="25">
        <v>49.63</v>
      </c>
      <c r="DM7" s="25">
        <v>46.99</v>
      </c>
      <c r="DN7" s="25">
        <v>47.89</v>
      </c>
      <c r="DO7" s="25">
        <v>48.69</v>
      </c>
      <c r="DP7" s="25">
        <v>49.62</v>
      </c>
      <c r="DQ7" s="25">
        <v>50.5</v>
      </c>
      <c r="DR7" s="25">
        <v>50.88</v>
      </c>
      <c r="DS7" s="25">
        <v>10.54</v>
      </c>
      <c r="DT7" s="25">
        <v>10.66</v>
      </c>
      <c r="DU7" s="25">
        <v>11.46</v>
      </c>
      <c r="DV7" s="25">
        <v>11.45</v>
      </c>
      <c r="DW7" s="25">
        <v>12.47</v>
      </c>
      <c r="DX7" s="25">
        <v>15.83</v>
      </c>
      <c r="DY7" s="25">
        <v>16.899999999999999</v>
      </c>
      <c r="DZ7" s="25">
        <v>18.260000000000002</v>
      </c>
      <c r="EA7" s="25">
        <v>19.510000000000002</v>
      </c>
      <c r="EB7" s="25">
        <v>21.19</v>
      </c>
      <c r="EC7" s="25">
        <v>22.3</v>
      </c>
      <c r="ED7" s="25">
        <v>0.71</v>
      </c>
      <c r="EE7" s="25">
        <v>0.88</v>
      </c>
      <c r="EF7" s="25">
        <v>0.73</v>
      </c>
      <c r="EG7" s="25">
        <v>0.62</v>
      </c>
      <c r="EH7" s="25">
        <v>0.47</v>
      </c>
      <c r="EI7" s="25">
        <v>0.74</v>
      </c>
      <c r="EJ7" s="25">
        <v>0.72</v>
      </c>
      <c r="EK7" s="25">
        <v>0.66</v>
      </c>
      <c r="EL7" s="25">
        <v>0.67</v>
      </c>
      <c r="EM7" s="25">
        <v>0.62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粕渕 裕之</cp:lastModifiedBy>
  <dcterms:created xsi:type="dcterms:W3CDTF">2022-12-01T01:00:52Z</dcterms:created>
  <dcterms:modified xsi:type="dcterms:W3CDTF">2023-01-23T00:15:07Z</dcterms:modified>
  <cp:category/>
</cp:coreProperties>
</file>