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omain-p\hikone\高齢福祉推進課\03 事業者支援係\0309 事業所関係\030901 地域密着型サービス事業所\⑤随時処理　［加算］\4 新・処遇改善加算（R2年度～）\R6年度\①計画\HP修正\様式\"/>
    </mc:Choice>
  </mc:AlternateContent>
  <xr:revisionPtr revIDLastSave="0" documentId="13_ncr:1_{A2DAAB78-30E5-42F4-B431-A61E9D87143A}" xr6:coauthVersionLast="47" xr6:coauthVersionMax="47" xr10:uidLastSave="{00000000-0000-0000-0000-000000000000}"/>
  <bookViews>
    <workbookView xWindow="-12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<sst xmlns="http://schemas.openxmlformats.org/spreadsheetml/2006/main" count="4419" uniqueCount="2089">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</sst>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17" fillId="5" borderId="1" xfId="0" applyFont="1" applyFill="1" applyBorder="1" applyAlignment="1" applyProtection="1">
      <alignment horizontal="left" vertical="center" wrapText="1"/>
      <protection locked="0"/>
    </xf>
    <xf numFmtId="0" fontId="17" fillId="0" borderId="8" xfId="0" applyFont="1" applyBorder="1" applyAlignment="1" applyProtection="1">
      <alignment horizontal="left" vertical="center" wrapText="1"/>
    </xf>
    <xf numFmtId="0" fontId="17" fillId="0" borderId="9" xfId="0" applyFont="1" applyBorder="1" applyAlignment="1" applyProtection="1">
      <alignment horizontal="left" vertical="center" wrapText="1"/>
    </xf>
    <xf numFmtId="0" fontId="17" fillId="0" borderId="14" xfId="0" applyFont="1" applyBorder="1" applyAlignment="1" applyProtection="1">
      <alignment horizontal="left" vertical="center" wrapText="1"/>
    </xf>
    <xf numFmtId="0" fontId="17" fillId="5" borderId="5" xfId="0" applyFont="1" applyFill="1" applyBorder="1" applyAlignment="1" applyProtection="1">
      <alignment horizontal="left" vertical="center" wrapText="1"/>
      <protection locked="0"/>
    </xf>
    <xf numFmtId="0" fontId="17" fillId="5" borderId="6" xfId="0" applyFont="1" applyFill="1" applyBorder="1" applyAlignment="1" applyProtection="1">
      <alignment horizontal="left" vertical="center" wrapText="1"/>
      <protection locked="0"/>
    </xf>
    <xf numFmtId="0" fontId="17" fillId="5" borderId="41" xfId="0" applyFont="1" applyFill="1" applyBorder="1" applyAlignment="1" applyProtection="1">
      <alignment horizontal="left" vertical="center" wrapText="1"/>
      <protection locked="0"/>
    </xf>
    <xf numFmtId="0" fontId="17" fillId="5" borderId="26" xfId="0" applyFont="1" applyFill="1" applyBorder="1" applyAlignment="1" applyProtection="1">
      <alignment horizontal="left" vertical="center" wrapText="1"/>
      <protection locked="0"/>
    </xf>
    <xf numFmtId="0" fontId="17" fillId="5" borderId="27" xfId="0" applyFont="1" applyFill="1" applyBorder="1" applyAlignment="1" applyProtection="1">
      <alignment horizontal="left" vertical="center" wrapText="1"/>
      <protection locked="0"/>
    </xf>
    <xf numFmtId="0" fontId="17" fillId="5" borderId="42" xfId="0" applyFont="1" applyFill="1" applyBorder="1" applyAlignment="1" applyProtection="1">
      <alignment horizontal="left" vertical="center" wrapText="1"/>
      <protection locked="0"/>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election activeCell="AD1" sqref="AD1:AK1"/>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5" t="s">
        <v>1</v>
      </c>
      <c r="AB1" s="425"/>
      <c r="AC1" s="425"/>
      <c r="AD1" s="403" t="str">
        <f>IF(G5="","",G5)</f>
        <v/>
      </c>
      <c r="AE1" s="403"/>
      <c r="AF1" s="403"/>
      <c r="AG1" s="403"/>
      <c r="AH1" s="403"/>
      <c r="AI1" s="403"/>
      <c r="AJ1" s="403"/>
      <c r="AK1" s="403"/>
    </row>
    <row r="2" spans="2:65" ht="23.25" customHeight="1">
      <c r="B2" s="415" t="s">
        <v>0</v>
      </c>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5" t="s">
        <v>1978</v>
      </c>
      <c r="U4" s="385"/>
      <c r="V4" s="385"/>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6"/>
      <c r="C5" s="426"/>
      <c r="D5" s="426"/>
      <c r="E5" s="426"/>
      <c r="F5" s="426"/>
      <c r="G5" s="308"/>
      <c r="H5" s="308"/>
      <c r="I5" s="308"/>
      <c r="J5" s="308"/>
      <c r="K5" s="308"/>
      <c r="L5" s="308"/>
      <c r="M5" s="308"/>
      <c r="N5" s="384"/>
      <c r="O5" s="384"/>
      <c r="P5" s="384"/>
      <c r="Q5" s="384"/>
      <c r="R5" s="384"/>
      <c r="S5" s="384"/>
      <c r="T5" s="386" t="str">
        <f>IF(AC5="","",IFERROR(INDEX(【参考】数式用2!$G$3:$I$451,MATCH(Q5,【参考】数式用2!$F$3:$F$451,0),MATCH(VLOOKUP(AC5,【参考】数式用2!$J$2:$K$26,2,FALSE),【参考】数式用2!$G$2:$I$2,0)),10))</f>
        <v/>
      </c>
      <c r="U5" s="387"/>
      <c r="V5" s="387"/>
      <c r="W5" s="373"/>
      <c r="X5" s="373"/>
      <c r="Y5" s="373"/>
      <c r="Z5" s="373"/>
      <c r="AA5" s="373"/>
      <c r="AB5" s="373"/>
      <c r="AC5" s="556"/>
      <c r="AD5" s="556"/>
      <c r="AE5" s="556"/>
      <c r="AF5" s="556"/>
      <c r="AG5" s="556"/>
      <c r="AH5" s="556"/>
      <c r="AI5" s="556"/>
      <c r="AJ5" s="556"/>
      <c r="AK5" s="556"/>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1"/>
      <c r="G7" s="279"/>
      <c r="H7" s="280"/>
      <c r="I7" s="309" t="s">
        <v>2046</v>
      </c>
      <c r="J7" s="309"/>
      <c r="K7" s="309"/>
      <c r="L7" s="309"/>
      <c r="M7" s="309"/>
      <c r="N7" s="309"/>
      <c r="O7" s="309"/>
      <c r="P7" s="309"/>
      <c r="Q7" s="309"/>
      <c r="R7" s="309"/>
      <c r="S7" s="309"/>
      <c r="T7" s="309"/>
      <c r="U7" s="309"/>
      <c r="V7" s="309"/>
      <c r="W7" s="309"/>
      <c r="X7" s="310"/>
      <c r="Y7" s="422" t="str">
        <f>IF(OR(H97=4,H97=5),"R6.6以降の新加算の
区分（どちらか選択）","R"&amp;F97&amp;"."&amp;H97&amp;"以降の新加算の
区分（どちらか選択）")</f>
        <v>R6.6以降の新加算の
区分（どちらか選択）</v>
      </c>
      <c r="Z7" s="422"/>
      <c r="AA7" s="422"/>
      <c r="AB7" s="422"/>
      <c r="AC7" s="422"/>
      <c r="AD7" s="422"/>
      <c r="AE7" s="422"/>
      <c r="AF7" s="422"/>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560"/>
      <c r="C8" s="561"/>
      <c r="D8" s="561"/>
      <c r="E8" s="561"/>
      <c r="F8" s="562"/>
      <c r="G8" s="427" t="s">
        <v>2002</v>
      </c>
      <c r="H8" s="428"/>
      <c r="I8" s="419" t="str">
        <f>IFERROR(IF(OR(H97=4,H97=5),IF(AM8=1,"処遇加算Ⅰ",IF(AM8=2,"処遇加算Ⅱ","")),""),"")</f>
        <v/>
      </c>
      <c r="J8" s="420"/>
      <c r="K8" s="420"/>
      <c r="L8" s="421"/>
      <c r="M8" s="419" t="str">
        <f>IFERROR(IF(OR(H97=4,H97=5),IF(AM8=1,"特定加算なし",IF(AM8=2,"特定加算なし","")),""),"")</f>
        <v/>
      </c>
      <c r="N8" s="420"/>
      <c r="O8" s="420"/>
      <c r="P8" s="421"/>
      <c r="Q8" s="419" t="str">
        <f>IFERROR(IF(OR(H97=4,H97=5),IF(AM8=1,"ベア加算",IF(AM8=2,"ベア加算","")),""),"")</f>
        <v/>
      </c>
      <c r="R8" s="420"/>
      <c r="S8" s="420"/>
      <c r="T8" s="421"/>
      <c r="U8" s="311" t="s">
        <v>1980</v>
      </c>
      <c r="V8" s="311"/>
      <c r="W8" s="311"/>
      <c r="X8" s="312"/>
      <c r="Y8" s="61"/>
      <c r="Z8" s="381" t="s">
        <v>85</v>
      </c>
      <c r="AA8" s="382"/>
      <c r="AB8" s="383"/>
      <c r="AC8" s="62"/>
      <c r="AD8" s="376" t="s">
        <v>86</v>
      </c>
      <c r="AE8" s="376"/>
      <c r="AF8" s="377"/>
      <c r="AM8" s="374">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563"/>
      <c r="C9" s="564"/>
      <c r="D9" s="564"/>
      <c r="E9" s="564"/>
      <c r="F9" s="565"/>
      <c r="G9" s="429" t="s">
        <v>2000</v>
      </c>
      <c r="H9" s="430"/>
      <c r="I9" s="423" t="str">
        <f>IFERROR(VLOOKUP(AC5,【参考】数式用!$A$5:$N$27,MATCH(I8,【参考】数式用!$B$4:$J$4,0)+1,FALSE),"")</f>
        <v/>
      </c>
      <c r="J9" s="313"/>
      <c r="K9" s="313"/>
      <c r="L9" s="424"/>
      <c r="M9" s="423" t="str">
        <f>IFERROR(VLOOKUP(AC5,【参考】数式用!$A$5:$N$27,MATCH(M8,【参考】数式用!$B$4:$J$4,0)+1,FALSE),"")</f>
        <v/>
      </c>
      <c r="N9" s="313"/>
      <c r="O9" s="313"/>
      <c r="P9" s="424"/>
      <c r="Q9" s="423" t="str">
        <f>IFERROR(VLOOKUP(AC5,【参考】数式用!$A$5:$N$27,MATCH(Q8,【参考】数式用!$B$4:$J$4,0)+1,FALSE),"")</f>
        <v/>
      </c>
      <c r="R9" s="313"/>
      <c r="S9" s="313"/>
      <c r="T9" s="424"/>
      <c r="U9" s="313">
        <f>SUM(I9,M9,Q9)</f>
        <v>0</v>
      </c>
      <c r="V9" s="313"/>
      <c r="W9" s="313"/>
      <c r="X9" s="314"/>
      <c r="Y9" s="378" t="str">
        <f>IFERROR(IF(AM8=1,VLOOKUP(AC5,【参考】数式用!$A$5:$N$27,13,FALSE),""),"")</f>
        <v/>
      </c>
      <c r="Z9" s="379"/>
      <c r="AA9" s="379"/>
      <c r="AB9" s="379"/>
      <c r="AC9" s="379" t="str">
        <f>IFERROR(IF(AM8=2,VLOOKUP(AC5,【参考】数式用!$A$5:$N$27,14,FALSE),""),"")</f>
        <v/>
      </c>
      <c r="AD9" s="379"/>
      <c r="AE9" s="379"/>
      <c r="AF9" s="380"/>
      <c r="AM9" s="375"/>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6" t="s">
        <v>1994</v>
      </c>
      <c r="AE18" s="407"/>
      <c r="AF18" s="407"/>
      <c r="AG18" s="407"/>
      <c r="AH18" s="407"/>
      <c r="AI18" s="407"/>
      <c r="AJ18" s="407"/>
      <c r="AK18" s="408"/>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09"/>
      <c r="AE19" s="410"/>
      <c r="AF19" s="410"/>
      <c r="AG19" s="410"/>
      <c r="AH19" s="410"/>
      <c r="AI19" s="410"/>
      <c r="AJ19" s="410"/>
      <c r="AK19" s="411"/>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09"/>
      <c r="AE20" s="410"/>
      <c r="AF20" s="410"/>
      <c r="AG20" s="410"/>
      <c r="AH20" s="410"/>
      <c r="AI20" s="410"/>
      <c r="AJ20" s="410"/>
      <c r="AK20" s="411"/>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09"/>
      <c r="AE21" s="410"/>
      <c r="AF21" s="410"/>
      <c r="AG21" s="410"/>
      <c r="AH21" s="410"/>
      <c r="AI21" s="410"/>
      <c r="AJ21" s="410"/>
      <c r="AK21" s="411"/>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09"/>
      <c r="AE22" s="410"/>
      <c r="AF22" s="410"/>
      <c r="AG22" s="410"/>
      <c r="AH22" s="410"/>
      <c r="AI22" s="410"/>
      <c r="AJ22" s="410"/>
      <c r="AK22" s="411"/>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09"/>
      <c r="AE23" s="410"/>
      <c r="AF23" s="410"/>
      <c r="AG23" s="410"/>
      <c r="AH23" s="410"/>
      <c r="AI23" s="410"/>
      <c r="AJ23" s="410"/>
      <c r="AK23" s="411"/>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2"/>
      <c r="AE24" s="413"/>
      <c r="AF24" s="413"/>
      <c r="AG24" s="413"/>
      <c r="AH24" s="413"/>
      <c r="AI24" s="413"/>
      <c r="AJ24" s="413"/>
      <c r="AK24" s="414"/>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6" t="s">
        <v>2063</v>
      </c>
      <c r="C96" s="417"/>
      <c r="D96" s="417"/>
      <c r="E96" s="417"/>
      <c r="F96" s="417"/>
      <c r="G96" s="417"/>
      <c r="H96" s="417"/>
      <c r="I96" s="417"/>
      <c r="J96" s="417"/>
      <c r="K96" s="417"/>
      <c r="L96" s="417"/>
      <c r="M96" s="417"/>
      <c r="N96" s="417"/>
      <c r="O96" s="417"/>
      <c r="P96" s="417"/>
      <c r="Q96" s="417"/>
      <c r="R96" s="417"/>
      <c r="S96" s="417"/>
      <c r="T96" s="417"/>
      <c r="U96" s="417"/>
      <c r="V96" s="417"/>
      <c r="W96" s="418"/>
    </row>
    <row r="97" spans="2:66" ht="15" customHeight="1">
      <c r="B97" s="115"/>
      <c r="C97" s="116"/>
      <c r="D97" s="404" t="s">
        <v>2055</v>
      </c>
      <c r="E97" s="404"/>
      <c r="F97" s="49">
        <v>6</v>
      </c>
      <c r="G97" s="117" t="s">
        <v>2048</v>
      </c>
      <c r="H97" s="49">
        <v>4</v>
      </c>
      <c r="I97" s="117" t="s">
        <v>2047</v>
      </c>
      <c r="J97" s="404" t="s">
        <v>2056</v>
      </c>
      <c r="K97" s="404"/>
      <c r="L97" s="404"/>
      <c r="M97" s="49">
        <v>7</v>
      </c>
      <c r="N97" s="117" t="s">
        <v>2048</v>
      </c>
      <c r="O97" s="49">
        <v>3</v>
      </c>
      <c r="P97" s="117" t="s">
        <v>2047</v>
      </c>
      <c r="Q97" s="118" t="s">
        <v>2053</v>
      </c>
      <c r="R97" s="118">
        <f>(M97*12+O97)-(F97*12+H97)+1</f>
        <v>12</v>
      </c>
      <c r="S97" s="405" t="s">
        <v>2052</v>
      </c>
      <c r="T97" s="405"/>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8" t="str">
        <f>IF(H97=4,"R6.4～R6.5の処遇加算等の区分",IF(H97=5,"R6.5の処遇加算等の区分",""))</f>
        <v>R6.4～R6.5の処遇加算等の区分</v>
      </c>
      <c r="F101" s="388"/>
      <c r="G101" s="388"/>
      <c r="H101" s="388"/>
      <c r="I101" s="388"/>
      <c r="J101" s="388"/>
      <c r="K101" s="388"/>
      <c r="L101" s="388"/>
      <c r="M101" s="388"/>
      <c r="N101" s="388"/>
      <c r="O101" s="388"/>
      <c r="P101" s="388"/>
      <c r="Q101" s="388"/>
      <c r="R101" s="388"/>
      <c r="S101" s="388"/>
      <c r="T101" s="388"/>
      <c r="U101" s="388"/>
      <c r="V101" s="388"/>
      <c r="W101" s="388"/>
      <c r="X101" s="389"/>
      <c r="Y101" s="390" t="str">
        <f>IF(OR(H97=4,H97=5),"R6.6以降の新加算の区分","R"&amp;F97&amp;"."&amp;H97&amp;"以降の新加算の区分")</f>
        <v>R6.6以降の新加算の区分</v>
      </c>
      <c r="Z101" s="390"/>
      <c r="AA101" s="390"/>
      <c r="AB101" s="390"/>
      <c r="AC101" s="390"/>
      <c r="AD101" s="390"/>
      <c r="AE101" s="390"/>
    </row>
    <row r="102" spans="2:66" ht="15" customHeight="1">
      <c r="B102" s="279" t="s">
        <v>2002</v>
      </c>
      <c r="C102" s="280"/>
      <c r="D102" s="280"/>
      <c r="E102" s="391" t="str">
        <f>I8</f>
        <v/>
      </c>
      <c r="F102" s="392"/>
      <c r="G102" s="392"/>
      <c r="H102" s="392"/>
      <c r="I102" s="392"/>
      <c r="J102" s="392" t="str">
        <f>M8</f>
        <v/>
      </c>
      <c r="K102" s="392"/>
      <c r="L102" s="392"/>
      <c r="M102" s="392"/>
      <c r="N102" s="392"/>
      <c r="O102" s="392" t="str">
        <f>Q8</f>
        <v/>
      </c>
      <c r="P102" s="392"/>
      <c r="Q102" s="392"/>
      <c r="R102" s="392"/>
      <c r="S102" s="393"/>
      <c r="T102" s="394" t="s">
        <v>1980</v>
      </c>
      <c r="U102" s="395"/>
      <c r="V102" s="395"/>
      <c r="W102" s="395"/>
      <c r="X102" s="396"/>
      <c r="Y102" s="399" t="str">
        <f>IFERROR(IF(AM8=1,"新加算Ⅲ",IF(AM8=2,"新加算Ⅳ","")),"")</f>
        <v/>
      </c>
      <c r="Z102" s="400"/>
      <c r="AA102" s="400"/>
      <c r="AB102" s="400"/>
      <c r="AC102" s="400"/>
      <c r="AD102" s="400"/>
      <c r="AE102" s="401"/>
    </row>
    <row r="103" spans="2:66" ht="20.100000000000001" customHeight="1" thickBot="1">
      <c r="B103" s="279" t="s">
        <v>2000</v>
      </c>
      <c r="C103" s="280"/>
      <c r="D103" s="280"/>
      <c r="E103" s="397"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7" t="str">
        <f>IFERROR(IF(AM8=1,Y9,IF(AM8=2,AC9,"")),"")</f>
        <v/>
      </c>
      <c r="Z103" s="398"/>
      <c r="AA103" s="398"/>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2">
        <f>IFERROR(SUM(E104,J104,O104),"")</f>
        <v>0</v>
      </c>
      <c r="U104" s="402"/>
      <c r="V104" s="402"/>
      <c r="W104" s="402"/>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election activeCell="AE1" sqref="AE1:AK1"/>
    </sheetView>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5" t="s">
        <v>1</v>
      </c>
      <c r="AC1" s="425"/>
      <c r="AD1" s="425"/>
      <c r="AE1" s="501" t="str">
        <f>IF('別紙様式7-1（計画書）'!AD1="","",'別紙様式7-1（計画書）'!AD1)</f>
        <v/>
      </c>
      <c r="AF1" s="501"/>
      <c r="AG1" s="501"/>
      <c r="AH1" s="501"/>
      <c r="AI1" s="501"/>
      <c r="AJ1" s="501"/>
      <c r="AK1" s="501"/>
    </row>
    <row r="2" spans="2:40" ht="24" customHeight="1">
      <c r="B2" s="415" t="s">
        <v>1998</v>
      </c>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1"/>
      <c r="AC4" s="295" t="s">
        <v>5</v>
      </c>
      <c r="AD4" s="295"/>
      <c r="AE4" s="295"/>
      <c r="AF4" s="295"/>
      <c r="AG4" s="295"/>
      <c r="AH4" s="295"/>
      <c r="AI4" s="295"/>
      <c r="AJ4" s="295"/>
      <c r="AK4" s="295"/>
      <c r="AN4" s="132"/>
    </row>
    <row r="5" spans="2:40" ht="21.75" customHeight="1">
      <c r="B5" s="501" t="str">
        <f>IF('別紙様式7-1（計画書）'!B5="","",'別紙様式7-1（計画書）'!B5)</f>
        <v/>
      </c>
      <c r="C5" s="501"/>
      <c r="D5" s="501"/>
      <c r="E5" s="501"/>
      <c r="F5" s="501"/>
      <c r="G5" s="499" t="str">
        <f>IF('別紙様式7-1（計画書）'!G5="","",'別紙様式7-1（計画書）'!G5)</f>
        <v/>
      </c>
      <c r="H5" s="499"/>
      <c r="I5" s="499"/>
      <c r="J5" s="499"/>
      <c r="K5" s="499"/>
      <c r="L5" s="499"/>
      <c r="M5" s="499"/>
      <c r="N5" s="500" t="str">
        <f>IF('別紙様式7-1（計画書）'!N5="","",'別紙様式7-1（計画書）'!N5)</f>
        <v/>
      </c>
      <c r="O5" s="500"/>
      <c r="P5" s="500"/>
      <c r="Q5" s="500" t="str">
        <f>IF('別紙様式7-1（計画書）'!Q5="","",'別紙様式7-1（計画書）'!Q5)</f>
        <v/>
      </c>
      <c r="R5" s="500"/>
      <c r="S5" s="500"/>
      <c r="T5" s="557" t="str">
        <f>IF('別紙様式7-1（計画書）'!AC5="","",'別紙様式7-1（計画書）'!AC5)</f>
        <v/>
      </c>
      <c r="U5" s="558"/>
      <c r="V5" s="558"/>
      <c r="W5" s="558"/>
      <c r="X5" s="558"/>
      <c r="Y5" s="558"/>
      <c r="Z5" s="558"/>
      <c r="AA5" s="558"/>
      <c r="AB5" s="559"/>
      <c r="AC5" s="557" t="str">
        <f>IF('別紙様式7-1（計画書）'!B8="","",'別紙様式7-1（計画書）'!B8)</f>
        <v/>
      </c>
      <c r="AD5" s="558"/>
      <c r="AE5" s="558"/>
      <c r="AF5" s="558"/>
      <c r="AG5" s="558"/>
      <c r="AH5" s="558"/>
      <c r="AI5" s="558"/>
      <c r="AJ5" s="558"/>
      <c r="AK5" s="55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0"/>
      <c r="C7" s="481"/>
      <c r="D7" s="482"/>
      <c r="E7" s="479" t="s">
        <v>2008</v>
      </c>
      <c r="F7" s="479"/>
      <c r="G7" s="479"/>
      <c r="H7" s="479"/>
      <c r="I7" s="479"/>
      <c r="J7" s="479"/>
      <c r="K7" s="479"/>
      <c r="L7" s="479"/>
      <c r="M7" s="479"/>
      <c r="N7" s="479"/>
      <c r="O7" s="479"/>
      <c r="P7" s="479"/>
      <c r="Q7" s="479"/>
      <c r="R7" s="479"/>
      <c r="S7" s="479"/>
      <c r="T7" s="479"/>
      <c r="U7" s="479" t="s">
        <v>2009</v>
      </c>
      <c r="V7" s="479"/>
      <c r="W7" s="479"/>
      <c r="X7" s="479"/>
      <c r="Y7" s="479"/>
      <c r="Z7" s="479"/>
      <c r="AD7" s="59"/>
      <c r="AE7" s="59"/>
      <c r="AF7" s="59"/>
      <c r="AG7" s="59"/>
      <c r="AH7" s="59"/>
      <c r="AI7" s="59"/>
      <c r="AJ7" s="59"/>
      <c r="AK7" s="59"/>
      <c r="AL7" s="50"/>
    </row>
    <row r="8" spans="2:40" s="57" customFormat="1" ht="23.25" customHeight="1" thickBot="1">
      <c r="B8" s="483"/>
      <c r="C8" s="484"/>
      <c r="D8" s="485"/>
      <c r="E8" s="489" t="s">
        <v>2058</v>
      </c>
      <c r="F8" s="490"/>
      <c r="G8" s="490"/>
      <c r="H8" s="490"/>
      <c r="I8" s="490"/>
      <c r="J8" s="490"/>
      <c r="K8" s="490"/>
      <c r="L8" s="490"/>
      <c r="M8" s="490"/>
      <c r="N8" s="490"/>
      <c r="O8" s="490"/>
      <c r="P8" s="490"/>
      <c r="Q8" s="425"/>
      <c r="R8" s="425"/>
      <c r="S8" s="425"/>
      <c r="T8" s="425"/>
      <c r="U8" s="489" t="s">
        <v>2059</v>
      </c>
      <c r="V8" s="489"/>
      <c r="W8" s="489"/>
      <c r="X8" s="489"/>
      <c r="Y8" s="489"/>
      <c r="Z8" s="489"/>
      <c r="AM8" s="51"/>
      <c r="AN8" s="51"/>
    </row>
    <row r="9" spans="2:40" ht="16.5" customHeight="1" thickBot="1">
      <c r="B9" s="279" t="s">
        <v>2002</v>
      </c>
      <c r="C9" s="280"/>
      <c r="D9" s="488"/>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502" t="str">
        <f>IFERROR(IF('別紙様式7-1（計画書）'!AM8=1,"新加算Ⅲ",IF('別紙様式7-1（計画書）'!AM8=2,"新加算Ⅳ","")),"")</f>
        <v/>
      </c>
      <c r="V9" s="503"/>
      <c r="W9" s="503"/>
      <c r="X9" s="503"/>
      <c r="Y9" s="503"/>
      <c r="Z9" s="504"/>
      <c r="AC9" s="57"/>
    </row>
    <row r="10" spans="2:40" ht="22.5" customHeight="1" thickBot="1">
      <c r="B10" s="279" t="s">
        <v>2006</v>
      </c>
      <c r="C10" s="280"/>
      <c r="D10" s="488"/>
      <c r="E10" s="460"/>
      <c r="F10" s="461"/>
      <c r="G10" s="461"/>
      <c r="H10" s="461"/>
      <c r="I10" s="486"/>
      <c r="J10" s="461"/>
      <c r="K10" s="461"/>
      <c r="L10" s="487"/>
      <c r="M10" s="461"/>
      <c r="N10" s="461"/>
      <c r="O10" s="461"/>
      <c r="P10" s="461"/>
      <c r="Q10" s="470">
        <f>SUM(E10,I10,M10)</f>
        <v>0</v>
      </c>
      <c r="R10" s="471"/>
      <c r="S10" s="471"/>
      <c r="T10" s="471"/>
      <c r="U10" s="460"/>
      <c r="V10" s="461"/>
      <c r="W10" s="461"/>
      <c r="X10" s="461"/>
      <c r="Y10" s="461"/>
      <c r="Z10" s="462"/>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54"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55"/>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15" t="s">
        <v>2011</v>
      </c>
      <c r="D22" s="515"/>
      <c r="E22" s="515"/>
      <c r="F22" s="515"/>
      <c r="G22" s="515"/>
      <c r="H22" s="515"/>
      <c r="I22" s="515"/>
      <c r="J22" s="515"/>
      <c r="K22" s="515"/>
      <c r="L22" s="515"/>
      <c r="M22" s="515"/>
      <c r="N22" s="515"/>
      <c r="O22" s="515"/>
      <c r="P22" s="515"/>
      <c r="Q22" s="515"/>
      <c r="R22" s="515"/>
      <c r="S22" s="515"/>
      <c r="T22" s="516"/>
      <c r="U22" s="470">
        <f>U23-U24-U25</f>
        <v>0</v>
      </c>
      <c r="V22" s="471"/>
      <c r="W22" s="471"/>
      <c r="X22" s="471"/>
      <c r="Y22" s="471"/>
      <c r="Z22" s="472"/>
      <c r="AA22" s="135" t="s">
        <v>11</v>
      </c>
      <c r="AB22" s="136" t="s">
        <v>2012</v>
      </c>
      <c r="AC22" s="454" t="str">
        <f>IF(U26="","",IF(U22="","",IF(U22&gt;=U26,"○","×")))</f>
        <v>○</v>
      </c>
    </row>
    <row r="23" spans="2:38" ht="15" customHeight="1" thickBot="1">
      <c r="B23" s="457"/>
      <c r="C23" s="458" t="s">
        <v>2013</v>
      </c>
      <c r="D23" s="458"/>
      <c r="E23" s="458"/>
      <c r="F23" s="458"/>
      <c r="G23" s="458"/>
      <c r="H23" s="458"/>
      <c r="I23" s="458"/>
      <c r="J23" s="458"/>
      <c r="K23" s="458"/>
      <c r="L23" s="458"/>
      <c r="M23" s="458"/>
      <c r="N23" s="458"/>
      <c r="O23" s="458"/>
      <c r="P23" s="458"/>
      <c r="Q23" s="458"/>
      <c r="R23" s="458"/>
      <c r="S23" s="458"/>
      <c r="T23" s="459"/>
      <c r="U23" s="460"/>
      <c r="V23" s="461"/>
      <c r="W23" s="461"/>
      <c r="X23" s="461"/>
      <c r="Y23" s="461"/>
      <c r="Z23" s="462"/>
      <c r="AA23" s="135" t="s">
        <v>11</v>
      </c>
      <c r="AB23" s="136"/>
      <c r="AC23" s="456"/>
    </row>
    <row r="24" spans="2:38" ht="15.75" customHeight="1" thickBot="1">
      <c r="B24" s="457"/>
      <c r="C24" s="463" t="s">
        <v>2021</v>
      </c>
      <c r="D24" s="463"/>
      <c r="E24" s="463"/>
      <c r="F24" s="463"/>
      <c r="G24" s="463"/>
      <c r="H24" s="463"/>
      <c r="I24" s="463"/>
      <c r="J24" s="463"/>
      <c r="K24" s="463"/>
      <c r="L24" s="463"/>
      <c r="M24" s="463"/>
      <c r="N24" s="463"/>
      <c r="O24" s="463"/>
      <c r="P24" s="463"/>
      <c r="Q24" s="463"/>
      <c r="R24" s="463"/>
      <c r="S24" s="463"/>
      <c r="T24" s="464"/>
      <c r="U24" s="465">
        <f>N17</f>
        <v>0</v>
      </c>
      <c r="V24" s="466"/>
      <c r="W24" s="466"/>
      <c r="X24" s="466"/>
      <c r="Y24" s="466"/>
      <c r="Z24" s="467"/>
      <c r="AA24" s="137" t="s">
        <v>11</v>
      </c>
      <c r="AB24" s="136"/>
      <c r="AC24" s="456"/>
    </row>
    <row r="25" spans="2:38" ht="23.25" customHeight="1" thickBot="1">
      <c r="B25" s="214"/>
      <c r="C25" s="473" t="s">
        <v>2087</v>
      </c>
      <c r="D25" s="474"/>
      <c r="E25" s="474"/>
      <c r="F25" s="474"/>
      <c r="G25" s="474"/>
      <c r="H25" s="474"/>
      <c r="I25" s="474"/>
      <c r="J25" s="474"/>
      <c r="K25" s="474"/>
      <c r="L25" s="474"/>
      <c r="M25" s="474"/>
      <c r="N25" s="474"/>
      <c r="O25" s="474"/>
      <c r="P25" s="474"/>
      <c r="Q25" s="474"/>
      <c r="R25" s="474"/>
      <c r="S25" s="474"/>
      <c r="T25" s="475"/>
      <c r="U25" s="476"/>
      <c r="V25" s="477"/>
      <c r="W25" s="477"/>
      <c r="X25" s="477"/>
      <c r="Y25" s="477"/>
      <c r="Z25" s="478"/>
      <c r="AA25" s="135" t="s">
        <v>11</v>
      </c>
      <c r="AB25" s="136"/>
      <c r="AC25" s="456"/>
    </row>
    <row r="26" spans="2:38" ht="23.25" customHeight="1" thickBot="1">
      <c r="B26" s="134" t="s">
        <v>2014</v>
      </c>
      <c r="C26" s="468" t="s">
        <v>2015</v>
      </c>
      <c r="D26" s="469"/>
      <c r="E26" s="469"/>
      <c r="F26" s="469"/>
      <c r="G26" s="469"/>
      <c r="H26" s="469"/>
      <c r="I26" s="469"/>
      <c r="J26" s="469"/>
      <c r="K26" s="469"/>
      <c r="L26" s="469"/>
      <c r="M26" s="469"/>
      <c r="N26" s="469"/>
      <c r="O26" s="469"/>
      <c r="P26" s="469"/>
      <c r="Q26" s="469"/>
      <c r="R26" s="469"/>
      <c r="S26" s="469"/>
      <c r="T26" s="469"/>
      <c r="U26" s="470">
        <f>U27-U28-U29</f>
        <v>0</v>
      </c>
      <c r="V26" s="471"/>
      <c r="W26" s="471"/>
      <c r="X26" s="471"/>
      <c r="Y26" s="471"/>
      <c r="Z26" s="472"/>
      <c r="AA26" s="138" t="s">
        <v>11</v>
      </c>
      <c r="AB26" s="136" t="s">
        <v>2012</v>
      </c>
      <c r="AC26" s="455"/>
    </row>
    <row r="27" spans="2:38" ht="15" customHeight="1" thickBot="1">
      <c r="B27" s="505"/>
      <c r="C27" s="459" t="s">
        <v>2016</v>
      </c>
      <c r="D27" s="507"/>
      <c r="E27" s="507"/>
      <c r="F27" s="507"/>
      <c r="G27" s="507"/>
      <c r="H27" s="507"/>
      <c r="I27" s="507"/>
      <c r="J27" s="507"/>
      <c r="K27" s="507"/>
      <c r="L27" s="507"/>
      <c r="M27" s="507"/>
      <c r="N27" s="507"/>
      <c r="O27" s="507"/>
      <c r="P27" s="507"/>
      <c r="Q27" s="507"/>
      <c r="R27" s="507"/>
      <c r="S27" s="507"/>
      <c r="T27" s="508"/>
      <c r="U27" s="476"/>
      <c r="V27" s="477"/>
      <c r="W27" s="477"/>
      <c r="X27" s="477"/>
      <c r="Y27" s="477"/>
      <c r="Z27" s="478"/>
      <c r="AA27" s="135" t="s">
        <v>11</v>
      </c>
      <c r="AB27" s="139"/>
      <c r="AC27" s="139"/>
    </row>
    <row r="28" spans="2:38" ht="16.5" customHeight="1" thickBot="1">
      <c r="B28" s="505"/>
      <c r="C28" s="509" t="s">
        <v>2022</v>
      </c>
      <c r="D28" s="510"/>
      <c r="E28" s="510"/>
      <c r="F28" s="510"/>
      <c r="G28" s="510"/>
      <c r="H28" s="510"/>
      <c r="I28" s="510"/>
      <c r="J28" s="510"/>
      <c r="K28" s="510"/>
      <c r="L28" s="510"/>
      <c r="M28" s="510"/>
      <c r="N28" s="510"/>
      <c r="O28" s="510"/>
      <c r="P28" s="510"/>
      <c r="Q28" s="510"/>
      <c r="R28" s="510"/>
      <c r="S28" s="510"/>
      <c r="T28" s="511"/>
      <c r="U28" s="476"/>
      <c r="V28" s="477"/>
      <c r="W28" s="477"/>
      <c r="X28" s="477"/>
      <c r="Y28" s="477"/>
      <c r="Z28" s="478"/>
      <c r="AA28" s="135" t="s">
        <v>11</v>
      </c>
      <c r="AB28" s="139"/>
      <c r="AC28" s="139"/>
    </row>
    <row r="29" spans="2:38" ht="24" customHeight="1" thickBot="1">
      <c r="B29" s="506"/>
      <c r="C29" s="473" t="s">
        <v>2088</v>
      </c>
      <c r="D29" s="474"/>
      <c r="E29" s="474"/>
      <c r="F29" s="474"/>
      <c r="G29" s="474"/>
      <c r="H29" s="474"/>
      <c r="I29" s="474"/>
      <c r="J29" s="474"/>
      <c r="K29" s="474"/>
      <c r="L29" s="474"/>
      <c r="M29" s="474"/>
      <c r="N29" s="474"/>
      <c r="O29" s="474"/>
      <c r="P29" s="474"/>
      <c r="Q29" s="474"/>
      <c r="R29" s="474"/>
      <c r="S29" s="474"/>
      <c r="T29" s="475"/>
      <c r="U29" s="512"/>
      <c r="V29" s="513"/>
      <c r="W29" s="513"/>
      <c r="X29" s="513"/>
      <c r="Y29" s="513"/>
      <c r="Z29" s="51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17" t="s">
        <v>96</v>
      </c>
      <c r="D51" s="517"/>
      <c r="E51" s="517"/>
      <c r="F51" s="517"/>
      <c r="G51" s="517"/>
      <c r="H51" s="517"/>
      <c r="I51" s="517"/>
      <c r="J51" s="517"/>
      <c r="K51" s="517"/>
      <c r="L51" s="517"/>
      <c r="M51" s="517"/>
      <c r="N51" s="517"/>
      <c r="O51" s="517"/>
      <c r="P51" s="517"/>
      <c r="Q51" s="517"/>
      <c r="R51" s="517"/>
      <c r="S51" s="517"/>
      <c r="T51" s="517"/>
      <c r="U51" s="517"/>
      <c r="V51" s="517"/>
      <c r="W51" s="517"/>
      <c r="X51" s="517"/>
      <c r="Y51" s="517"/>
      <c r="Z51" s="517"/>
      <c r="AA51" s="517"/>
      <c r="AB51" s="517"/>
      <c r="AC51" s="517"/>
      <c r="AD51" s="517"/>
      <c r="AE51" s="517"/>
      <c r="AF51" s="517"/>
      <c r="AG51" s="517"/>
      <c r="AH51" s="517"/>
      <c r="AI51" s="51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46"/>
      <c r="F53" s="447"/>
      <c r="G53" s="142" t="s">
        <v>49</v>
      </c>
      <c r="H53" s="446"/>
      <c r="I53" s="447"/>
      <c r="J53" s="142" t="s">
        <v>50</v>
      </c>
      <c r="K53" s="446"/>
      <c r="L53" s="447"/>
      <c r="M53" s="142" t="s">
        <v>51</v>
      </c>
      <c r="N53" s="141"/>
      <c r="O53" s="448" t="s">
        <v>52</v>
      </c>
      <c r="P53" s="448"/>
      <c r="Q53" s="448"/>
      <c r="R53" s="449"/>
      <c r="S53" s="449"/>
      <c r="T53" s="449"/>
      <c r="U53" s="449"/>
      <c r="V53" s="449"/>
      <c r="W53" s="449"/>
      <c r="X53" s="449"/>
      <c r="Y53" s="449"/>
      <c r="Z53" s="449"/>
      <c r="AA53" s="449"/>
      <c r="AB53" s="449"/>
      <c r="AC53" s="449"/>
      <c r="AD53" s="449"/>
      <c r="AE53" s="449"/>
      <c r="AF53" s="449"/>
      <c r="AG53" s="449"/>
      <c r="AH53" s="449"/>
      <c r="AI53" s="449"/>
      <c r="AJ53" s="143"/>
      <c r="AK53" s="88"/>
    </row>
    <row r="54" spans="2:37">
      <c r="B54" s="85"/>
      <c r="C54" s="144"/>
      <c r="D54" s="142"/>
      <c r="E54" s="142"/>
      <c r="F54" s="142"/>
      <c r="G54" s="142"/>
      <c r="H54" s="142"/>
      <c r="I54" s="142"/>
      <c r="J54" s="142"/>
      <c r="K54" s="142"/>
      <c r="L54" s="142"/>
      <c r="M54" s="142"/>
      <c r="N54" s="142"/>
      <c r="O54" s="450" t="s">
        <v>53</v>
      </c>
      <c r="P54" s="450"/>
      <c r="Q54" s="450"/>
      <c r="R54" s="451" t="s">
        <v>54</v>
      </c>
      <c r="S54" s="451"/>
      <c r="T54" s="452"/>
      <c r="U54" s="452"/>
      <c r="V54" s="452"/>
      <c r="W54" s="452"/>
      <c r="X54" s="452"/>
      <c r="Y54" s="453" t="s">
        <v>55</v>
      </c>
      <c r="Z54" s="453"/>
      <c r="AA54" s="452"/>
      <c r="AB54" s="452"/>
      <c r="AC54" s="452"/>
      <c r="AD54" s="452"/>
      <c r="AE54" s="452"/>
      <c r="AF54" s="452"/>
      <c r="AG54" s="452"/>
      <c r="AH54" s="452"/>
      <c r="AI54" s="45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39" t="str">
        <f>IF('別紙様式7-1（計画書）'!H63="","",'別紙様式7-1（計画書）'!H63)</f>
        <v/>
      </c>
      <c r="I58" s="439"/>
      <c r="J58" s="439"/>
      <c r="K58" s="439"/>
      <c r="L58" s="439"/>
      <c r="M58" s="439"/>
      <c r="N58" s="439"/>
      <c r="O58" s="439"/>
      <c r="P58" s="439"/>
      <c r="Q58" s="439"/>
      <c r="R58" s="295" t="s">
        <v>1983</v>
      </c>
      <c r="S58" s="295"/>
      <c r="T58" s="295"/>
      <c r="U58" s="94" t="s">
        <v>1984</v>
      </c>
      <c r="V58" s="440" t="str">
        <f>IF('別紙様式7-1（計画書）'!V63="","",'別紙様式7-1（計画書）'!V63)</f>
        <v/>
      </c>
      <c r="W58" s="440"/>
      <c r="X58" s="95" t="s">
        <v>1985</v>
      </c>
      <c r="Y58" s="440" t="str">
        <f>IF('別紙様式7-1（計画書）'!Y63="","",'別紙様式7-1（計画書）'!Y63)</f>
        <v/>
      </c>
      <c r="Z58" s="441"/>
      <c r="AG58" s="59"/>
      <c r="AH58" s="59"/>
      <c r="AI58" s="59"/>
    </row>
    <row r="59" spans="2:37">
      <c r="B59" s="295"/>
      <c r="C59" s="295"/>
      <c r="D59" s="295"/>
      <c r="E59" s="243" t="s">
        <v>1986</v>
      </c>
      <c r="F59" s="243"/>
      <c r="G59" s="243"/>
      <c r="H59" s="442" t="str">
        <f>IF('別紙様式7-1（計画書）'!H64="","",'別紙様式7-1（計画書）'!H64)</f>
        <v/>
      </c>
      <c r="I59" s="442"/>
      <c r="J59" s="442"/>
      <c r="K59" s="442"/>
      <c r="L59" s="442"/>
      <c r="M59" s="442"/>
      <c r="N59" s="442"/>
      <c r="O59" s="442"/>
      <c r="P59" s="442"/>
      <c r="Q59" s="442"/>
      <c r="R59" s="295"/>
      <c r="S59" s="295"/>
      <c r="T59" s="295"/>
      <c r="U59" s="443" t="str">
        <f>IF('別紙様式7-1（計画書）'!U64="","",'別紙様式7-1（計画書）'!U64)</f>
        <v/>
      </c>
      <c r="V59" s="444"/>
      <c r="W59" s="444"/>
      <c r="X59" s="444"/>
      <c r="Y59" s="444"/>
      <c r="Z59" s="444"/>
      <c r="AA59" s="444"/>
      <c r="AB59" s="444"/>
      <c r="AC59" s="444"/>
      <c r="AD59" s="444"/>
      <c r="AE59" s="444"/>
      <c r="AF59" s="444"/>
      <c r="AG59" s="444"/>
      <c r="AH59" s="444"/>
      <c r="AI59" s="444"/>
      <c r="AJ59" s="444"/>
      <c r="AK59" s="44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37" t="str">
        <f>IF('別紙様式7-1（計画書）'!H66="","",'別紙様式7-1（計画書）'!H66)</f>
        <v/>
      </c>
      <c r="I61" s="437"/>
      <c r="J61" s="437"/>
      <c r="K61" s="437"/>
      <c r="L61" s="437"/>
      <c r="M61" s="437"/>
      <c r="N61" s="437"/>
      <c r="O61" s="295" t="s">
        <v>1988</v>
      </c>
      <c r="P61" s="295"/>
      <c r="Q61" s="295"/>
      <c r="R61" s="293" t="s">
        <v>1982</v>
      </c>
      <c r="S61" s="293"/>
      <c r="T61" s="293"/>
      <c r="U61" s="438" t="str">
        <f>IF('別紙様式7-1（計画書）'!U66="","",'別紙様式7-1（計画書）'!U66)</f>
        <v/>
      </c>
      <c r="V61" s="438"/>
      <c r="W61" s="438"/>
      <c r="X61" s="438"/>
      <c r="Y61" s="438"/>
      <c r="Z61" s="438"/>
      <c r="AA61" s="438"/>
      <c r="AB61" s="245" t="s">
        <v>1989</v>
      </c>
      <c r="AC61" s="246"/>
      <c r="AD61" s="246"/>
      <c r="AE61" s="247"/>
      <c r="AF61" s="435" t="str">
        <f>IF('別紙様式7-1（計画書）'!AF66="","",'別紙様式7-1（計画書）'!AF66)</f>
        <v/>
      </c>
      <c r="AG61" s="435"/>
      <c r="AH61" s="435"/>
      <c r="AI61" s="435"/>
      <c r="AJ61" s="435"/>
      <c r="AK61" s="435"/>
    </row>
    <row r="62" spans="2:37">
      <c r="B62" s="295"/>
      <c r="C62" s="295"/>
      <c r="D62" s="295"/>
      <c r="E62" s="295" t="s">
        <v>55</v>
      </c>
      <c r="F62" s="295"/>
      <c r="G62" s="295"/>
      <c r="H62" s="435" t="str">
        <f>IF('別紙様式7-1（計画書）'!H67="","",'別紙様式7-1（計画書）'!H67)</f>
        <v/>
      </c>
      <c r="I62" s="435"/>
      <c r="J62" s="435"/>
      <c r="K62" s="435"/>
      <c r="L62" s="435"/>
      <c r="M62" s="435"/>
      <c r="N62" s="435"/>
      <c r="O62" s="295"/>
      <c r="P62" s="295"/>
      <c r="Q62" s="295"/>
      <c r="R62" s="243" t="s">
        <v>55</v>
      </c>
      <c r="S62" s="243"/>
      <c r="T62" s="243"/>
      <c r="U62" s="436" t="str">
        <f>IF('別紙様式7-1（計画書）'!U67="","",'別紙様式7-1（計画書）'!U67)</f>
        <v/>
      </c>
      <c r="V62" s="436"/>
      <c r="W62" s="436"/>
      <c r="X62" s="436"/>
      <c r="Y62" s="436"/>
      <c r="Z62" s="436"/>
      <c r="AA62" s="436"/>
      <c r="AB62" s="245" t="s">
        <v>1990</v>
      </c>
      <c r="AC62" s="246"/>
      <c r="AD62" s="246"/>
      <c r="AE62" s="247"/>
      <c r="AF62" s="437" t="str">
        <f>IF('別紙様式7-1（計画書）'!AF67="","",'別紙様式7-1（計画書）'!AF67)</f>
        <v/>
      </c>
      <c r="AG62" s="437"/>
      <c r="AH62" s="437"/>
      <c r="AI62" s="437"/>
      <c r="AJ62" s="437"/>
      <c r="AK62" s="437"/>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21" t="s">
        <v>17</v>
      </c>
      <c r="C65" s="522"/>
      <c r="D65" s="522"/>
      <c r="E65" s="523"/>
      <c r="F65" s="432" t="s">
        <v>18</v>
      </c>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4"/>
      <c r="AK65" s="100" t="str">
        <f>IFERROR(IF(COUNTIF(AM66:AM89,TRUE)&gt;=1,"○","×"),"")</f>
        <v>×</v>
      </c>
    </row>
    <row r="66" spans="2:39" ht="13.5" customHeight="1">
      <c r="B66" s="225" t="s">
        <v>19</v>
      </c>
      <c r="C66" s="226"/>
      <c r="D66" s="226"/>
      <c r="E66" s="51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1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1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2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1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1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1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2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1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1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1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2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1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1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1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2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1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1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1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2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1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1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1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2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28" t="s">
        <v>65</v>
      </c>
      <c r="E4" s="529"/>
      <c r="F4" s="30" t="s">
        <v>66</v>
      </c>
      <c r="G4" s="32" t="s">
        <v>67</v>
      </c>
      <c r="H4" s="32" t="s">
        <v>68</v>
      </c>
      <c r="I4" s="32" t="s">
        <v>69</v>
      </c>
    </row>
    <row r="5" spans="1:9" ht="118.5" customHeight="1">
      <c r="A5" s="31" t="s">
        <v>70</v>
      </c>
      <c r="B5" s="44" t="s">
        <v>71</v>
      </c>
      <c r="C5" s="45" t="s">
        <v>72</v>
      </c>
      <c r="D5" s="530" t="s">
        <v>2024</v>
      </c>
      <c r="E5" s="531"/>
      <c r="F5" s="45" t="s">
        <v>2025</v>
      </c>
      <c r="G5" s="45" t="s">
        <v>73</v>
      </c>
      <c r="H5" s="45" t="s">
        <v>2026</v>
      </c>
      <c r="I5" s="45" t="s">
        <v>2027</v>
      </c>
    </row>
    <row r="6" spans="1:9" ht="135.75" customHeight="1">
      <c r="A6" s="31" t="s">
        <v>70</v>
      </c>
      <c r="B6" s="44" t="s">
        <v>74</v>
      </c>
      <c r="C6" s="45" t="s">
        <v>2028</v>
      </c>
      <c r="D6" s="530" t="s">
        <v>2029</v>
      </c>
      <c r="E6" s="531"/>
      <c r="F6" s="45" t="s">
        <v>2030</v>
      </c>
      <c r="G6" s="45" t="s">
        <v>75</v>
      </c>
      <c r="H6" s="45" t="s">
        <v>2031</v>
      </c>
      <c r="I6" s="45" t="s">
        <v>2027</v>
      </c>
    </row>
    <row r="7" spans="1:9" ht="175.5" customHeight="1">
      <c r="A7" s="31" t="s">
        <v>76</v>
      </c>
      <c r="B7" s="44" t="s">
        <v>77</v>
      </c>
      <c r="C7" s="45" t="s">
        <v>2032</v>
      </c>
      <c r="D7" s="530" t="s">
        <v>2033</v>
      </c>
      <c r="E7" s="531"/>
      <c r="F7" s="45" t="s">
        <v>2034</v>
      </c>
      <c r="G7" s="45" t="s">
        <v>78</v>
      </c>
      <c r="H7" s="45" t="s">
        <v>2035</v>
      </c>
      <c r="I7" s="45" t="s">
        <v>2036</v>
      </c>
    </row>
    <row r="8" spans="1:9" ht="155.25" customHeight="1">
      <c r="A8" s="31" t="s">
        <v>79</v>
      </c>
      <c r="B8" s="43"/>
      <c r="C8" s="45" t="s">
        <v>2037</v>
      </c>
      <c r="D8" s="530" t="s">
        <v>2038</v>
      </c>
      <c r="E8" s="531"/>
      <c r="F8" s="45" t="s">
        <v>2039</v>
      </c>
      <c r="G8" s="45" t="s">
        <v>80</v>
      </c>
      <c r="H8" s="45" t="s">
        <v>2040</v>
      </c>
      <c r="I8" s="45" t="s">
        <v>2041</v>
      </c>
    </row>
    <row r="9" spans="1:9" ht="150.75" customHeight="1">
      <c r="A9" s="31" t="s">
        <v>81</v>
      </c>
      <c r="B9" s="43"/>
      <c r="C9" s="45" t="s">
        <v>82</v>
      </c>
      <c r="D9" s="530" t="s">
        <v>2042</v>
      </c>
      <c r="E9" s="531"/>
      <c r="F9" s="45" t="s">
        <v>2043</v>
      </c>
      <c r="G9" s="45" t="s">
        <v>83</v>
      </c>
      <c r="H9" s="45" t="s">
        <v>2044</v>
      </c>
      <c r="I9" s="45" t="s">
        <v>2045</v>
      </c>
    </row>
    <row r="10" spans="1:9" ht="78" customHeight="1">
      <c r="A10" s="524" t="s">
        <v>2084</v>
      </c>
      <c r="B10" s="524"/>
      <c r="C10" s="524"/>
      <c r="D10" s="524"/>
      <c r="E10" s="524"/>
      <c r="F10" s="524"/>
      <c r="G10" s="524"/>
      <c r="H10" s="524"/>
      <c r="I10" s="52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25" t="s">
        <v>2068</v>
      </c>
      <c r="B13" s="526"/>
      <c r="C13" s="526"/>
      <c r="D13" s="526"/>
      <c r="E13" s="526"/>
      <c r="F13" s="526"/>
      <c r="G13" s="526"/>
      <c r="H13" s="526"/>
      <c r="I13" s="52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3" t="s">
        <v>2072</v>
      </c>
      <c r="B17" s="534"/>
      <c r="C17" s="39" t="s">
        <v>64</v>
      </c>
      <c r="D17" s="40" t="s">
        <v>2083</v>
      </c>
      <c r="E17" s="40" t="s">
        <v>2074</v>
      </c>
      <c r="F17" s="40" t="s">
        <v>2073</v>
      </c>
      <c r="G17" s="34"/>
      <c r="H17" s="34"/>
      <c r="I17" s="34"/>
    </row>
    <row r="18" spans="1:9" ht="115.5" customHeight="1">
      <c r="A18" s="535" t="s">
        <v>2075</v>
      </c>
      <c r="B18" s="534"/>
      <c r="C18" s="41" t="s">
        <v>2032</v>
      </c>
      <c r="D18" s="41" t="s">
        <v>2035</v>
      </c>
      <c r="E18" s="41" t="s">
        <v>2078</v>
      </c>
      <c r="F18" s="41" t="s">
        <v>2079</v>
      </c>
      <c r="G18" s="34"/>
      <c r="H18" s="34"/>
      <c r="I18" s="34"/>
    </row>
    <row r="19" spans="1:9" ht="93" customHeight="1">
      <c r="A19" s="535" t="s">
        <v>2076</v>
      </c>
      <c r="B19" s="534"/>
      <c r="C19" s="41" t="s">
        <v>2037</v>
      </c>
      <c r="D19" s="41" t="s">
        <v>2040</v>
      </c>
      <c r="E19" s="41" t="s">
        <v>2080</v>
      </c>
      <c r="F19" s="42" t="s">
        <v>2082</v>
      </c>
      <c r="G19" s="27"/>
      <c r="H19" s="27"/>
      <c r="I19" s="27"/>
    </row>
    <row r="20" spans="1:9" ht="95.25" customHeight="1">
      <c r="A20" s="535" t="s">
        <v>2077</v>
      </c>
      <c r="B20" s="53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2" t="s">
        <v>2084</v>
      </c>
      <c r="B22" s="532"/>
      <c r="C22" s="532"/>
      <c r="D22" s="532"/>
      <c r="E22" s="532"/>
      <c r="F22" s="532"/>
      <c r="G22" s="532"/>
      <c r="H22" s="532"/>
      <c r="I22" s="532"/>
    </row>
    <row r="23" spans="1:9" ht="40.5" customHeight="1">
      <c r="A23" s="46" t="s">
        <v>89</v>
      </c>
      <c r="B23" s="46"/>
      <c r="C23" s="46"/>
      <c r="D23" s="46"/>
      <c r="E23" s="46"/>
      <c r="F23" s="46"/>
      <c r="G23" s="46"/>
      <c r="H23" s="46"/>
      <c r="I23" s="46"/>
    </row>
    <row r="24" spans="1:9" ht="77.25" customHeight="1">
      <c r="A24" s="525" t="s">
        <v>2068</v>
      </c>
      <c r="B24" s="526"/>
      <c r="C24" s="526"/>
      <c r="D24" s="526"/>
      <c r="E24" s="526"/>
      <c r="F24" s="526"/>
      <c r="G24" s="526"/>
      <c r="H24" s="526"/>
      <c r="I24" s="52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42" t="s">
        <v>1958</v>
      </c>
      <c r="B2" s="545" t="s">
        <v>1959</v>
      </c>
      <c r="C2" s="546"/>
      <c r="D2" s="546"/>
      <c r="E2" s="547"/>
      <c r="F2" s="548" t="s">
        <v>1960</v>
      </c>
      <c r="G2" s="549"/>
      <c r="H2" s="550"/>
      <c r="I2" s="542" t="s">
        <v>1961</v>
      </c>
      <c r="J2" s="551"/>
      <c r="K2" s="553" t="s">
        <v>1962</v>
      </c>
      <c r="L2" s="554"/>
      <c r="M2" s="554"/>
      <c r="N2" s="555"/>
      <c r="O2" s="159"/>
    </row>
    <row r="3" spans="1:15" ht="26.25" customHeight="1" thickBot="1">
      <c r="A3" s="543"/>
      <c r="B3" s="536" t="s">
        <v>1963</v>
      </c>
      <c r="C3" s="537"/>
      <c r="D3" s="537"/>
      <c r="E3" s="538"/>
      <c r="F3" s="536" t="s">
        <v>1964</v>
      </c>
      <c r="G3" s="537"/>
      <c r="H3" s="538"/>
      <c r="I3" s="544"/>
      <c r="J3" s="552"/>
      <c r="K3" s="539" t="s">
        <v>1981</v>
      </c>
      <c r="L3" s="540"/>
      <c r="M3" s="540"/>
      <c r="N3" s="541"/>
      <c r="O3" s="159"/>
    </row>
    <row r="4" spans="1:15" ht="23.25" thickBot="1">
      <c r="A4" s="54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彦根市高齢福祉課</cp:lastModifiedBy>
  <cp:lastPrinted>2024-03-04T10:50:06Z</cp:lastPrinted>
  <dcterms:created xsi:type="dcterms:W3CDTF">2015-06-05T18:19:34Z</dcterms:created>
  <dcterms:modified xsi:type="dcterms:W3CDTF">2024-03-26T02:44:48Z</dcterms:modified>
</cp:coreProperties>
</file>