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ain-p\hikone\上下水道総務課\20 下水道総務係\01 審議会関係\H30\第1回\配布資料\"/>
    </mc:Choice>
  </mc:AlternateContent>
  <bookViews>
    <workbookView xWindow="480" yWindow="30" windowWidth="8475" windowHeight="4725"/>
  </bookViews>
  <sheets>
    <sheet name="◎第5期経営計画・実績 " sheetId="7" r:id="rId1"/>
  </sheets>
  <definedNames>
    <definedName name="_xlnm.Print_Area" localSheetId="0">'◎第5期経営計画・実績 '!$A$1:$J$84</definedName>
  </definedNames>
  <calcPr calcId="162913"/>
</workbook>
</file>

<file path=xl/calcChain.xml><?xml version="1.0" encoding="utf-8"?>
<calcChain xmlns="http://schemas.openxmlformats.org/spreadsheetml/2006/main">
  <c r="E29" i="7" l="1"/>
  <c r="J80" i="7"/>
  <c r="J78" i="7"/>
  <c r="J76" i="7"/>
  <c r="J74" i="7"/>
  <c r="J72" i="7"/>
  <c r="J70" i="7"/>
  <c r="J68" i="7"/>
  <c r="J66" i="7"/>
  <c r="J83" i="7" s="1"/>
  <c r="J64" i="7"/>
  <c r="J62" i="7"/>
  <c r="J60" i="7"/>
  <c r="J58" i="7"/>
  <c r="J51" i="7"/>
  <c r="J49" i="7"/>
  <c r="J47" i="7"/>
  <c r="J45" i="7"/>
  <c r="J43" i="7"/>
  <c r="J41" i="7"/>
  <c r="J39" i="7"/>
  <c r="J37" i="7"/>
  <c r="J54" i="7" s="1"/>
  <c r="J28" i="7"/>
  <c r="J24" i="7"/>
  <c r="J22" i="7"/>
  <c r="J16" i="7"/>
  <c r="J12" i="7"/>
  <c r="J10" i="7"/>
  <c r="I28" i="7" l="1"/>
  <c r="E54" i="7" l="1"/>
  <c r="D78" i="7" l="1"/>
  <c r="D31" i="7"/>
  <c r="D26" i="7" l="1"/>
  <c r="C26" i="7"/>
  <c r="D29" i="7"/>
  <c r="C29" i="7"/>
  <c r="I58" i="7"/>
  <c r="F83" i="7"/>
  <c r="E83" i="7"/>
  <c r="F78" i="7"/>
  <c r="E78" i="7"/>
  <c r="E84" i="7"/>
  <c r="I83" i="7"/>
  <c r="I80" i="7"/>
  <c r="I78" i="7"/>
  <c r="I76" i="7"/>
  <c r="I74" i="7"/>
  <c r="I72" i="7"/>
  <c r="I70" i="7"/>
  <c r="I68" i="7"/>
  <c r="I66" i="7"/>
  <c r="I64" i="7"/>
  <c r="I62" i="7"/>
  <c r="I60" i="7"/>
  <c r="D84" i="7"/>
  <c r="D83" i="7"/>
  <c r="I54" i="7" l="1"/>
  <c r="F54" i="7"/>
  <c r="I51" i="7"/>
  <c r="I49" i="7"/>
  <c r="I47" i="7"/>
  <c r="I45" i="7"/>
  <c r="I43" i="7"/>
  <c r="I41" i="7"/>
  <c r="I39" i="7"/>
  <c r="I37" i="7"/>
  <c r="D54" i="7"/>
  <c r="I24" i="7" l="1"/>
  <c r="I22" i="7"/>
  <c r="I16" i="7"/>
  <c r="I12" i="7"/>
  <c r="I10" i="7"/>
  <c r="G52" i="7" l="1"/>
  <c r="G81" i="7"/>
  <c r="C53" i="7"/>
  <c r="C52" i="7"/>
  <c r="D52" i="7"/>
  <c r="D47" i="7"/>
  <c r="E47" i="7"/>
  <c r="E53" i="7" s="1"/>
  <c r="F47" i="7"/>
  <c r="F53" i="7" s="1"/>
  <c r="G47" i="7"/>
  <c r="G53" i="7" s="1"/>
  <c r="C47" i="7"/>
  <c r="D46" i="7"/>
  <c r="E46" i="7"/>
  <c r="F46" i="7"/>
  <c r="G46" i="7"/>
  <c r="C46" i="7"/>
  <c r="D53" i="7" l="1"/>
  <c r="H13" i="7" l="1"/>
  <c r="C13" i="7" l="1"/>
  <c r="E26" i="7" l="1"/>
  <c r="J26" i="7" s="1"/>
  <c r="C66" i="7" l="1"/>
  <c r="C76" i="7"/>
  <c r="D66" i="7"/>
  <c r="D76" i="7"/>
  <c r="C65" i="7"/>
  <c r="C75" i="7"/>
  <c r="D65" i="7"/>
  <c r="D75" i="7"/>
  <c r="H37" i="7"/>
  <c r="E66" i="7"/>
  <c r="F66" i="7"/>
  <c r="G66" i="7"/>
  <c r="E65" i="7"/>
  <c r="F65" i="7"/>
  <c r="G65" i="7"/>
  <c r="H60" i="7"/>
  <c r="H59" i="7"/>
  <c r="H58" i="7"/>
  <c r="H57" i="7"/>
  <c r="H62" i="7"/>
  <c r="H63" i="7"/>
  <c r="H64" i="7"/>
  <c r="H67" i="7"/>
  <c r="H68" i="7"/>
  <c r="H69" i="7"/>
  <c r="H70" i="7"/>
  <c r="H71" i="7"/>
  <c r="H72" i="7"/>
  <c r="H73" i="7"/>
  <c r="H74" i="7"/>
  <c r="H39" i="7"/>
  <c r="H40" i="7"/>
  <c r="H41" i="7"/>
  <c r="H42" i="7"/>
  <c r="H43" i="7"/>
  <c r="H44" i="7"/>
  <c r="H45" i="7"/>
  <c r="F52" i="7"/>
  <c r="H48" i="7"/>
  <c r="H49" i="7"/>
  <c r="H50" i="7"/>
  <c r="H51" i="7"/>
  <c r="H38" i="7"/>
  <c r="I26" i="7"/>
  <c r="E31" i="7"/>
  <c r="J31" i="7" s="1"/>
  <c r="F26" i="7"/>
  <c r="F31" i="7" s="1"/>
  <c r="G26" i="7"/>
  <c r="G31" i="7" s="1"/>
  <c r="C25" i="7"/>
  <c r="C30" i="7" s="1"/>
  <c r="D25" i="7"/>
  <c r="D30" i="7" s="1"/>
  <c r="E25" i="7"/>
  <c r="F25" i="7"/>
  <c r="F30" i="7" s="1"/>
  <c r="G25" i="7"/>
  <c r="G30" i="7" s="1"/>
  <c r="H27" i="7"/>
  <c r="H23" i="7"/>
  <c r="H21" i="7"/>
  <c r="C18" i="7"/>
  <c r="G17" i="7"/>
  <c r="F17" i="7"/>
  <c r="E17" i="7"/>
  <c r="D17" i="7"/>
  <c r="C17" i="7"/>
  <c r="C14" i="7"/>
  <c r="G13" i="7"/>
  <c r="F13" i="7"/>
  <c r="E13" i="7"/>
  <c r="D13" i="7"/>
  <c r="E76" i="7"/>
  <c r="F76" i="7"/>
  <c r="G76" i="7"/>
  <c r="H61" i="7"/>
  <c r="H36" i="7"/>
  <c r="E75" i="7"/>
  <c r="F75" i="7"/>
  <c r="G75" i="7"/>
  <c r="H79" i="7"/>
  <c r="H80" i="7"/>
  <c r="F82" i="7" l="1"/>
  <c r="F84" i="7" s="1"/>
  <c r="C81" i="7"/>
  <c r="C31" i="7"/>
  <c r="C82" i="7"/>
  <c r="C83" i="7" s="1"/>
  <c r="E81" i="7"/>
  <c r="F81" i="7"/>
  <c r="D81" i="7"/>
  <c r="E30" i="7"/>
  <c r="H30" i="7" s="1"/>
  <c r="H75" i="7"/>
  <c r="H65" i="7"/>
  <c r="H46" i="7"/>
  <c r="E52" i="7"/>
  <c r="C54" i="7"/>
  <c r="H25" i="7"/>
  <c r="G82" i="7"/>
  <c r="G84" i="7" s="1"/>
  <c r="H66" i="7"/>
  <c r="E82" i="7"/>
  <c r="H76" i="7"/>
  <c r="H47" i="7"/>
  <c r="I31" i="7"/>
  <c r="D82" i="7"/>
  <c r="C84" i="7" l="1"/>
  <c r="H81" i="7"/>
  <c r="H52" i="7"/>
  <c r="H82" i="7"/>
  <c r="H53" i="7"/>
  <c r="H84" i="7" l="1"/>
</calcChain>
</file>

<file path=xl/comments1.xml><?xml version="1.0" encoding="utf-8"?>
<comments xmlns="http://schemas.openxmlformats.org/spreadsheetml/2006/main">
  <authors>
    <author>若林 芙幸</author>
  </authors>
  <commentList>
    <comment ref="D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他市町の精算が入るため実際の数字とは違うが、H29に合わせて彦根市のみの合計数字を入力</t>
        </r>
      </text>
    </comment>
  </commentList>
</comments>
</file>

<file path=xl/sharedStrings.xml><?xml version="1.0" encoding="utf-8"?>
<sst xmlns="http://schemas.openxmlformats.org/spreadsheetml/2006/main" count="111" uniqueCount="72">
  <si>
    <t>計</t>
    <rPh sb="0" eb="1">
      <t>ケイ</t>
    </rPh>
    <phoneticPr fontId="1"/>
  </si>
  <si>
    <t>その他</t>
    <rPh sb="2" eb="3">
      <t>タ</t>
    </rPh>
    <phoneticPr fontId="1"/>
  </si>
  <si>
    <t>維持管理費</t>
    <rPh sb="0" eb="2">
      <t>イジ</t>
    </rPh>
    <rPh sb="2" eb="5">
      <t>カンリヒ</t>
    </rPh>
    <phoneticPr fontId="1"/>
  </si>
  <si>
    <t>下水道使用料</t>
    <rPh sb="0" eb="2">
      <t>ゲスイ</t>
    </rPh>
    <rPh sb="2" eb="3">
      <t>ドウ</t>
    </rPh>
    <rPh sb="3" eb="5">
      <t>シヨウ</t>
    </rPh>
    <rPh sb="5" eb="6">
      <t>リョウ</t>
    </rPh>
    <phoneticPr fontId="1"/>
  </si>
  <si>
    <t>市債</t>
    <rPh sb="0" eb="2">
      <t>シサイ</t>
    </rPh>
    <phoneticPr fontId="1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</si>
  <si>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1"/>
  </si>
  <si>
    <t>歳入計</t>
    <rPh sb="0" eb="2">
      <t>サイニュウ</t>
    </rPh>
    <rPh sb="2" eb="3">
      <t>ケイ</t>
    </rPh>
    <phoneticPr fontId="1"/>
  </si>
  <si>
    <t>歳出計</t>
    <rPh sb="0" eb="2">
      <t>サイシュツ</t>
    </rPh>
    <rPh sb="2" eb="3">
      <t>ケイ</t>
    </rPh>
    <phoneticPr fontId="1"/>
  </si>
  <si>
    <t>流域建設負担金</t>
    <rPh sb="0" eb="2">
      <t>リュウイキ</t>
    </rPh>
    <rPh sb="2" eb="4">
      <t>ケンセツ</t>
    </rPh>
    <rPh sb="4" eb="7">
      <t>フタンキン</t>
    </rPh>
    <phoneticPr fontId="1"/>
  </si>
  <si>
    <t>市債(建設事業債）</t>
    <rPh sb="0" eb="2">
      <t>シサイ</t>
    </rPh>
    <rPh sb="3" eb="5">
      <t>ケンセツ</t>
    </rPh>
    <rPh sb="5" eb="7">
      <t>ジギョウ</t>
    </rPh>
    <rPh sb="7" eb="8">
      <t>サイ</t>
    </rPh>
    <phoneticPr fontId="1"/>
  </si>
  <si>
    <t>計画数値</t>
    <rPh sb="0" eb="2">
      <t>ケイカク</t>
    </rPh>
    <rPh sb="2" eb="4">
      <t>スウチ</t>
    </rPh>
    <phoneticPr fontId="1"/>
  </si>
  <si>
    <t>受益者負担金（分担金）</t>
    <rPh sb="0" eb="3">
      <t>ジュエキシャ</t>
    </rPh>
    <rPh sb="3" eb="6">
      <t>フタンキン</t>
    </rPh>
    <rPh sb="7" eb="10">
      <t>ブンタンキン</t>
    </rPh>
    <phoneticPr fontId="1"/>
  </si>
  <si>
    <t>流域維持管理負担金</t>
    <rPh sb="0" eb="2">
      <t>リュウイキ</t>
    </rPh>
    <rPh sb="2" eb="4">
      <t>イジ</t>
    </rPh>
    <rPh sb="4" eb="6">
      <t>カンリ</t>
    </rPh>
    <rPh sb="6" eb="9">
      <t>フタンキン</t>
    </rPh>
    <phoneticPr fontId="1"/>
  </si>
  <si>
    <t>支払利息</t>
    <rPh sb="0" eb="2">
      <t>シハライ</t>
    </rPh>
    <rPh sb="2" eb="4">
      <t>リソク</t>
    </rPh>
    <phoneticPr fontId="1"/>
  </si>
  <si>
    <t>元金償還</t>
    <rPh sb="0" eb="2">
      <t>ガンキン</t>
    </rPh>
    <rPh sb="2" eb="4">
      <t>ショウカン</t>
    </rPh>
    <phoneticPr fontId="1"/>
  </si>
  <si>
    <t>資本費（公債費）</t>
    <rPh sb="0" eb="2">
      <t>シホン</t>
    </rPh>
    <rPh sb="2" eb="3">
      <t>ヒ</t>
    </rPh>
    <rPh sb="4" eb="7">
      <t>コウサイヒ</t>
    </rPh>
    <phoneticPr fontId="1"/>
  </si>
  <si>
    <t>■整備計画</t>
    <rPh sb="1" eb="3">
      <t>セイビ</t>
    </rPh>
    <rPh sb="3" eb="5">
      <t>ケイカク</t>
    </rPh>
    <phoneticPr fontId="1"/>
  </si>
  <si>
    <t>■財政計画（収支計画）</t>
    <rPh sb="1" eb="3">
      <t>ザイセイ</t>
    </rPh>
    <rPh sb="3" eb="5">
      <t>ケイカク</t>
    </rPh>
    <rPh sb="6" eb="8">
      <t>シュウシ</t>
    </rPh>
    <rPh sb="8" eb="10">
      <t>ケイカク</t>
    </rPh>
    <phoneticPr fontId="1"/>
  </si>
  <si>
    <t>計画内目標</t>
    <rPh sb="0" eb="2">
      <t>ケイカク</t>
    </rPh>
    <rPh sb="2" eb="3">
      <t>ナイ</t>
    </rPh>
    <rPh sb="3" eb="5">
      <t>モクヒョウ</t>
    </rPh>
    <phoneticPr fontId="1"/>
  </si>
  <si>
    <t>行政区域内人口（人）　…A</t>
    <rPh sb="0" eb="2">
      <t>ギョウセイ</t>
    </rPh>
    <rPh sb="2" eb="5">
      <t>クイキナイ</t>
    </rPh>
    <rPh sb="5" eb="7">
      <t>ジンコウ</t>
    </rPh>
    <rPh sb="8" eb="9">
      <t>ニン</t>
    </rPh>
    <phoneticPr fontId="1"/>
  </si>
  <si>
    <r>
      <t>処理区域内人口(人)　…</t>
    </r>
    <r>
      <rPr>
        <sz val="11"/>
        <rFont val="ＭＳ Ｐゴシック"/>
        <family val="3"/>
        <charset val="128"/>
      </rPr>
      <t>B</t>
    </r>
    <r>
      <rPr>
        <sz val="11"/>
        <rFont val="ＭＳ Ｐゴシック"/>
        <family val="3"/>
        <charset val="128"/>
      </rPr>
      <t>　</t>
    </r>
    <rPh sb="0" eb="2">
      <t>ショリ</t>
    </rPh>
    <rPh sb="2" eb="5">
      <t>クイキナイ</t>
    </rPh>
    <rPh sb="5" eb="7">
      <t>ジンコウ</t>
    </rPh>
    <rPh sb="8" eb="9">
      <t>ヒト</t>
    </rPh>
    <phoneticPr fontId="1"/>
  </si>
  <si>
    <r>
      <t>人口普及率(%)　…</t>
    </r>
    <r>
      <rPr>
        <sz val="11"/>
        <rFont val="ＭＳ Ｐゴシック"/>
        <family val="3"/>
        <charset val="128"/>
      </rPr>
      <t>B/</t>
    </r>
    <r>
      <rPr>
        <sz val="11"/>
        <rFont val="ＭＳ Ｐゴシック"/>
        <family val="3"/>
        <charset val="128"/>
      </rPr>
      <t>A</t>
    </r>
    <rPh sb="0" eb="2">
      <t>ジンコウ</t>
    </rPh>
    <rPh sb="2" eb="4">
      <t>フキュウ</t>
    </rPh>
    <rPh sb="4" eb="5">
      <t>リツ</t>
    </rPh>
    <phoneticPr fontId="1"/>
  </si>
  <si>
    <r>
      <t>処理区域内水洗化人口(人)　…</t>
    </r>
    <r>
      <rPr>
        <sz val="11"/>
        <rFont val="ＭＳ Ｐゴシック"/>
        <family val="3"/>
        <charset val="128"/>
      </rPr>
      <t>C</t>
    </r>
    <rPh sb="0" eb="2">
      <t>ショリ</t>
    </rPh>
    <rPh sb="2" eb="5">
      <t>クイキナイ</t>
    </rPh>
    <rPh sb="5" eb="7">
      <t>スイセン</t>
    </rPh>
    <rPh sb="7" eb="8">
      <t>カ</t>
    </rPh>
    <rPh sb="8" eb="10">
      <t>ジンコウ</t>
    </rPh>
    <rPh sb="11" eb="12">
      <t>ヒト</t>
    </rPh>
    <phoneticPr fontId="1"/>
  </si>
  <si>
    <r>
      <t>水洗化率(%)　…</t>
    </r>
    <r>
      <rPr>
        <sz val="11"/>
        <rFont val="ＭＳ Ｐゴシック"/>
        <family val="3"/>
        <charset val="128"/>
      </rPr>
      <t>C/B</t>
    </r>
    <rPh sb="0" eb="3">
      <t>スイセンカ</t>
    </rPh>
    <rPh sb="3" eb="4">
      <t>リツ</t>
    </rPh>
    <phoneticPr fontId="1"/>
  </si>
  <si>
    <t>(不明水率)</t>
    <rPh sb="1" eb="3">
      <t>フメイ</t>
    </rPh>
    <rPh sb="3" eb="4">
      <t>スイ</t>
    </rPh>
    <rPh sb="4" eb="5">
      <t>リツ</t>
    </rPh>
    <phoneticPr fontId="1"/>
  </si>
  <si>
    <t>合計</t>
    <rPh sb="0" eb="2">
      <t>ゴウケイ</t>
    </rPh>
    <phoneticPr fontId="1"/>
  </si>
  <si>
    <t>単年度整備面積／累計（ha）</t>
    <rPh sb="0" eb="3">
      <t>タンネンド</t>
    </rPh>
    <rPh sb="3" eb="5">
      <t>セイビ</t>
    </rPh>
    <rPh sb="5" eb="7">
      <t>メンセキ</t>
    </rPh>
    <rPh sb="8" eb="10">
      <t>ルイケイ</t>
    </rPh>
    <phoneticPr fontId="1"/>
  </si>
  <si>
    <t>建設事業費（管渠築造費）</t>
    <rPh sb="0" eb="2">
      <t>ケンセツ</t>
    </rPh>
    <rPh sb="2" eb="5">
      <t>ジギョウヒ</t>
    </rPh>
    <rPh sb="6" eb="8">
      <t>カンキョ</t>
    </rPh>
    <rPh sb="8" eb="10">
      <t>チクゾウ</t>
    </rPh>
    <rPh sb="10" eb="11">
      <t>ヒ</t>
    </rPh>
    <phoneticPr fontId="1"/>
  </si>
  <si>
    <t>（上段：計画　下段：実績）</t>
    <rPh sb="1" eb="3">
      <t>ジョウダン</t>
    </rPh>
    <rPh sb="4" eb="6">
      <t>ケイカク</t>
    </rPh>
    <rPh sb="7" eb="9">
      <t>カダン</t>
    </rPh>
    <rPh sb="10" eb="12">
      <t>ジッセキ</t>
    </rPh>
    <phoneticPr fontId="1"/>
  </si>
  <si>
    <t>管渠管理費</t>
    <rPh sb="0" eb="2">
      <t>カンキョ</t>
    </rPh>
    <rPh sb="2" eb="5">
      <t>カンリヒ</t>
    </rPh>
    <phoneticPr fontId="1"/>
  </si>
  <si>
    <t>一般管理費</t>
    <rPh sb="0" eb="2">
      <t>イッパン</t>
    </rPh>
    <rPh sb="2" eb="5">
      <t>カンリヒ</t>
    </rPh>
    <phoneticPr fontId="1"/>
  </si>
  <si>
    <t>業務費</t>
    <rPh sb="0" eb="2">
      <t>ギョウム</t>
    </rPh>
    <rPh sb="2" eb="3">
      <t>ヒ</t>
    </rPh>
    <phoneticPr fontId="1"/>
  </si>
  <si>
    <t>社会資本整備総合交付金（国費）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3">
      <t>コク</t>
    </rPh>
    <rPh sb="13" eb="14">
      <t>ヒ</t>
    </rPh>
    <phoneticPr fontId="1"/>
  </si>
  <si>
    <t>市債残高 　</t>
    <rPh sb="0" eb="2">
      <t>シサイ</t>
    </rPh>
    <rPh sb="2" eb="3">
      <t>ザン</t>
    </rPh>
    <rPh sb="3" eb="4">
      <t>タカ</t>
    </rPh>
    <phoneticPr fontId="1"/>
  </si>
  <si>
    <t>【計画との差】</t>
    <rPh sb="1" eb="3">
      <t>ケイカク</t>
    </rPh>
    <rPh sb="5" eb="6">
      <t>サ</t>
    </rPh>
    <phoneticPr fontId="1"/>
  </si>
  <si>
    <t>収支額（歳入－歳出）</t>
    <rPh sb="0" eb="2">
      <t>シュウシ</t>
    </rPh>
    <rPh sb="2" eb="3">
      <t>ガク</t>
    </rPh>
    <rPh sb="4" eb="6">
      <t>サイニュウ</t>
    </rPh>
    <rPh sb="7" eb="9">
      <t>サイシュツ</t>
    </rPh>
    <phoneticPr fontId="1"/>
  </si>
  <si>
    <t>（単位：千円）</t>
    <rPh sb="1" eb="3">
      <t>タンイ</t>
    </rPh>
    <rPh sb="4" eb="6">
      <t>センエン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</si>
  <si>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</si>
  <si>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</si>
  <si>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</si>
  <si>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平成31年度</t>
    <rPh sb="0" eb="2">
      <t>ヘイセイ</t>
    </rPh>
    <rPh sb="4" eb="6">
      <t>ネンド</t>
    </rPh>
    <phoneticPr fontId="1"/>
  </si>
  <si>
    <t>平成32年度</t>
    <rPh sb="0" eb="2">
      <t>ヘイセイ</t>
    </rPh>
    <rPh sb="4" eb="6">
      <t>ネンド</t>
    </rPh>
    <phoneticPr fontId="1"/>
  </si>
  <si>
    <t>第5期経営計画の実績（整備計画・財政計画）　H28年度～H32年度</t>
    <rPh sb="0" eb="1">
      <t>ダイ</t>
    </rPh>
    <rPh sb="2" eb="3">
      <t>キ</t>
    </rPh>
    <rPh sb="3" eb="5">
      <t>ケイエイ</t>
    </rPh>
    <rPh sb="5" eb="7">
      <t>ケイカク</t>
    </rPh>
    <rPh sb="8" eb="10">
      <t>ジッセキ</t>
    </rPh>
    <rPh sb="11" eb="13">
      <t>セイビ</t>
    </rPh>
    <rPh sb="13" eb="15">
      <t>ケイカク</t>
    </rPh>
    <rPh sb="16" eb="18">
      <t>ザイセイ</t>
    </rPh>
    <rPh sb="18" eb="20">
      <t>ケイカク</t>
    </rPh>
    <rPh sb="25" eb="27">
      <t>ネンド</t>
    </rPh>
    <rPh sb="31" eb="33">
      <t>ネンド</t>
    </rPh>
    <phoneticPr fontId="1"/>
  </si>
  <si>
    <t>一般排水（千㎥）</t>
    <rPh sb="0" eb="2">
      <t>イッパン</t>
    </rPh>
    <rPh sb="2" eb="4">
      <t>ハイスイ</t>
    </rPh>
    <rPh sb="5" eb="6">
      <t>セン</t>
    </rPh>
    <phoneticPr fontId="1"/>
  </si>
  <si>
    <t>特定排水（千㎥）</t>
    <rPh sb="0" eb="2">
      <t>トクテイ</t>
    </rPh>
    <rPh sb="2" eb="4">
      <t>ハイスイ</t>
    </rPh>
    <phoneticPr fontId="1"/>
  </si>
  <si>
    <t>不明水量（千㎥）</t>
    <rPh sb="0" eb="2">
      <t>フメイ</t>
    </rPh>
    <rPh sb="2" eb="4">
      <t>スイリョウ</t>
    </rPh>
    <phoneticPr fontId="1"/>
  </si>
  <si>
    <t>計画／見込額</t>
    <rPh sb="0" eb="2">
      <t>ケイカク</t>
    </rPh>
    <rPh sb="3" eb="5">
      <t>ミコ</t>
    </rPh>
    <rPh sb="5" eb="6">
      <t>ガク</t>
    </rPh>
    <phoneticPr fontId="1"/>
  </si>
  <si>
    <t>第５期経営計画の実績（整備関係）</t>
    <rPh sb="0" eb="1">
      <t>ダイ</t>
    </rPh>
    <rPh sb="2" eb="3">
      <t>キ</t>
    </rPh>
    <rPh sb="3" eb="5">
      <t>ケイエイ</t>
    </rPh>
    <rPh sb="5" eb="7">
      <t>ケイカク</t>
    </rPh>
    <rPh sb="8" eb="10">
      <t>ジッセキ</t>
    </rPh>
    <rPh sb="11" eb="13">
      <t>セイビ</t>
    </rPh>
    <rPh sb="13" eb="15">
      <t>カンケイ</t>
    </rPh>
    <phoneticPr fontId="1"/>
  </si>
  <si>
    <t>第５期経営計画の実績（歳出）</t>
    <rPh sb="0" eb="1">
      <t>ダイ</t>
    </rPh>
    <rPh sb="2" eb="3">
      <t>キ</t>
    </rPh>
    <rPh sb="3" eb="5">
      <t>ケイエイ</t>
    </rPh>
    <rPh sb="5" eb="7">
      <t>ケイカク</t>
    </rPh>
    <rPh sb="8" eb="10">
      <t>ジッセキ</t>
    </rPh>
    <rPh sb="11" eb="13">
      <t>サイシュツ</t>
    </rPh>
    <phoneticPr fontId="1"/>
  </si>
  <si>
    <t>28.8/2,175.4</t>
    <phoneticPr fontId="1"/>
  </si>
  <si>
    <t>計画／実績</t>
    <rPh sb="0" eb="2">
      <t>ケイカク</t>
    </rPh>
    <rPh sb="3" eb="5">
      <t>ジッセキ</t>
    </rPh>
    <phoneticPr fontId="1"/>
  </si>
  <si>
    <t xml:space="preserve">計画／実績 </t>
    <rPh sb="0" eb="2">
      <t>ケイカク</t>
    </rPh>
    <rPh sb="3" eb="5">
      <t>ジッセキ</t>
    </rPh>
    <phoneticPr fontId="1"/>
  </si>
  <si>
    <t>45.0/2,184.2</t>
    <phoneticPr fontId="1"/>
  </si>
  <si>
    <t>45.0/2,229.2</t>
    <phoneticPr fontId="1"/>
  </si>
  <si>
    <t>45.0/2,274.2</t>
    <phoneticPr fontId="1"/>
  </si>
  <si>
    <t>45.0/2,319.2</t>
    <phoneticPr fontId="1"/>
  </si>
  <si>
    <t>45.0/2,364.2</t>
    <phoneticPr fontId="1"/>
  </si>
  <si>
    <t>225.0/2,364.2ha</t>
    <phoneticPr fontId="1"/>
  </si>
  <si>
    <t>平準化債</t>
    <rPh sb="0" eb="3">
      <t>ヘイジュンカ</t>
    </rPh>
    <rPh sb="3" eb="4">
      <t>サイ</t>
    </rPh>
    <phoneticPr fontId="1"/>
  </si>
  <si>
    <t>第５期経営計画の実績（歳入）</t>
    <rPh sb="0" eb="1">
      <t>ダイ</t>
    </rPh>
    <rPh sb="2" eb="3">
      <t>キ</t>
    </rPh>
    <rPh sb="3" eb="5">
      <t>ケイエイ</t>
    </rPh>
    <rPh sb="5" eb="7">
      <t>ケイカク</t>
    </rPh>
    <rPh sb="8" eb="10">
      <t>ジッセキ</t>
    </rPh>
    <rPh sb="11" eb="13">
      <t>サイニュウ</t>
    </rPh>
    <phoneticPr fontId="1"/>
  </si>
  <si>
    <t>計画／決算額</t>
    <rPh sb="0" eb="2">
      <t>ケイカク</t>
    </rPh>
    <rPh sb="3" eb="5">
      <t>ケッサン</t>
    </rPh>
    <rPh sb="5" eb="6">
      <t>ガク</t>
    </rPh>
    <phoneticPr fontId="1"/>
  </si>
  <si>
    <r>
      <t>平成28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1"/>
  </si>
  <si>
    <t>決算（見込）数値</t>
    <rPh sb="0" eb="2">
      <t>ケッサン</t>
    </rPh>
    <rPh sb="3" eb="5">
      <t>ミコミ</t>
    </rPh>
    <rPh sb="6" eb="8">
      <t>スウチ</t>
    </rPh>
    <phoneticPr fontId="1"/>
  </si>
  <si>
    <t>資料1</t>
    <rPh sb="0" eb="2">
      <t>シリョウ</t>
    </rPh>
    <phoneticPr fontId="1"/>
  </si>
  <si>
    <t>52.8/2,228.2</t>
    <phoneticPr fontId="1"/>
  </si>
  <si>
    <t>↑  H29年度末残高</t>
    <rPh sb="6" eb="8">
      <t>ネンド</t>
    </rPh>
    <rPh sb="8" eb="9">
      <t>マツ</t>
    </rPh>
    <rPh sb="9" eb="11">
      <t>ザンダカ</t>
    </rPh>
    <phoneticPr fontId="1"/>
  </si>
  <si>
    <t>年間排水量(千㎥)</t>
    <rPh sb="0" eb="2">
      <t>ネンカン</t>
    </rPh>
    <rPh sb="2" eb="4">
      <t>ハイスイ</t>
    </rPh>
    <rPh sb="4" eb="5">
      <t>リョウ</t>
    </rPh>
    <rPh sb="6" eb="7">
      <t>セン</t>
    </rPh>
    <phoneticPr fontId="1"/>
  </si>
  <si>
    <t>112,579人</t>
    <rPh sb="7" eb="8">
      <t>ニン</t>
    </rPh>
    <phoneticPr fontId="1"/>
  </si>
  <si>
    <t>97,986人</t>
    <rPh sb="6" eb="7">
      <t>ヒト</t>
    </rPh>
    <phoneticPr fontId="1"/>
  </si>
  <si>
    <t>88,579人</t>
    <rPh sb="6" eb="7">
      <t>ヒト</t>
    </rPh>
    <phoneticPr fontId="1"/>
  </si>
  <si>
    <t>計画／見込み</t>
    <rPh sb="0" eb="2">
      <t>ケイカク</t>
    </rPh>
    <rPh sb="3" eb="5">
      <t>ミコ</t>
    </rPh>
    <phoneticPr fontId="1"/>
  </si>
  <si>
    <t>31.6/2,259.8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</si>
</sst>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);[Red]\(#,##0\)"/>
    <numFmt numFmtId="178" formatCode="0.0%"/>
    <numFmt numFmtId="179" formatCode="#,##0;&quot;△ &quot;#,##0"/>
    <numFmt numFmtId="180" formatCode="#,##0.00;&quot;△ &quot;#,##0.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>
      <alignment vertical="center"/>
    </xf>
  </cellStyleXfs>
  <cellXfs count="12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57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57" fontId="5" fillId="0" borderId="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7" fontId="0" fillId="0" borderId="16" xfId="0" applyNumberFormat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28" xfId="0" applyFon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0" xfId="0" applyNumberFormat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vertical="center"/>
    </xf>
    <xf numFmtId="176" fontId="9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76" fontId="9" fillId="0" borderId="7" xfId="0" applyNumberFormat="1" applyFont="1" applyBorder="1" applyAlignment="1">
      <alignment vertical="center"/>
    </xf>
    <xf numFmtId="0" fontId="9" fillId="0" borderId="7" xfId="0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7" fontId="9" fillId="0" borderId="2" xfId="0" applyNumberFormat="1" applyFont="1" applyBorder="1" applyAlignment="1">
      <alignment vertical="center"/>
    </xf>
    <xf numFmtId="177" fontId="9" fillId="0" borderId="2" xfId="0" applyNumberFormat="1" applyFont="1" applyBorder="1" applyAlignment="1">
      <alignment horizontal="right" vertical="center"/>
    </xf>
    <xf numFmtId="177" fontId="9" fillId="0" borderId="3" xfId="0" applyNumberFormat="1" applyFont="1" applyBorder="1" applyAlignment="1">
      <alignment vertical="center"/>
    </xf>
    <xf numFmtId="177" fontId="9" fillId="0" borderId="3" xfId="0" applyNumberFormat="1" applyFont="1" applyBorder="1" applyAlignment="1">
      <alignment horizontal="right" vertical="center"/>
    </xf>
    <xf numFmtId="178" fontId="9" fillId="0" borderId="2" xfId="0" applyNumberFormat="1" applyFont="1" applyBorder="1" applyAlignment="1">
      <alignment vertical="center"/>
    </xf>
    <xf numFmtId="178" fontId="9" fillId="0" borderId="2" xfId="1" applyNumberFormat="1" applyFont="1" applyBorder="1" applyAlignment="1">
      <alignment vertical="center"/>
    </xf>
    <xf numFmtId="178" fontId="9" fillId="0" borderId="3" xfId="0" applyNumberFormat="1" applyFont="1" applyBorder="1" applyAlignment="1">
      <alignment vertical="center"/>
    </xf>
    <xf numFmtId="180" fontId="9" fillId="0" borderId="0" xfId="0" applyNumberFormat="1" applyFont="1" applyAlignment="1">
      <alignment horizontal="right" vertical="center"/>
    </xf>
    <xf numFmtId="176" fontId="9" fillId="0" borderId="3" xfId="0" applyNumberFormat="1" applyFont="1" applyBorder="1" applyAlignment="1">
      <alignment vertical="center"/>
    </xf>
    <xf numFmtId="176" fontId="9" fillId="0" borderId="3" xfId="0" applyNumberFormat="1" applyFont="1" applyBorder="1" applyAlignment="1">
      <alignment horizontal="right" vertical="center"/>
    </xf>
    <xf numFmtId="178" fontId="9" fillId="0" borderId="0" xfId="0" applyNumberFormat="1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77" fontId="9" fillId="0" borderId="8" xfId="0" applyNumberFormat="1" applyFont="1" applyFill="1" applyBorder="1" applyAlignment="1">
      <alignment vertical="center"/>
    </xf>
    <xf numFmtId="177" fontId="9" fillId="0" borderId="8" xfId="0" applyNumberFormat="1" applyFont="1" applyBorder="1" applyAlignment="1">
      <alignment horizontal="right" vertical="center"/>
    </xf>
    <xf numFmtId="177" fontId="9" fillId="0" borderId="8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vertical="center"/>
    </xf>
    <xf numFmtId="179" fontId="9" fillId="0" borderId="0" xfId="0" applyNumberFormat="1" applyFont="1" applyAlignment="1">
      <alignment vertical="center"/>
    </xf>
    <xf numFmtId="177" fontId="9" fillId="0" borderId="7" xfId="0" applyNumberFormat="1" applyFont="1" applyFill="1" applyBorder="1" applyAlignment="1">
      <alignment vertical="center"/>
    </xf>
    <xf numFmtId="177" fontId="9" fillId="0" borderId="7" xfId="0" applyNumberFormat="1" applyFont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177" fontId="9" fillId="0" borderId="1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176" fontId="9" fillId="0" borderId="2" xfId="0" applyNumberFormat="1" applyFont="1" applyFill="1" applyBorder="1" applyAlignment="1">
      <alignment vertical="center"/>
    </xf>
    <xf numFmtId="176" fontId="9" fillId="0" borderId="8" xfId="0" applyNumberFormat="1" applyFont="1" applyFill="1" applyBorder="1" applyAlignment="1">
      <alignment vertical="center"/>
    </xf>
    <xf numFmtId="176" fontId="9" fillId="0" borderId="9" xfId="0" applyNumberFormat="1" applyFont="1" applyBorder="1" applyAlignment="1">
      <alignment vertical="center"/>
    </xf>
    <xf numFmtId="176" fontId="9" fillId="0" borderId="9" xfId="0" applyNumberFormat="1" applyFont="1" applyFill="1" applyBorder="1" applyAlignment="1">
      <alignment vertical="center"/>
    </xf>
    <xf numFmtId="176" fontId="9" fillId="0" borderId="4" xfId="0" applyNumberFormat="1" applyFont="1" applyBorder="1" applyAlignment="1">
      <alignment vertical="top"/>
    </xf>
    <xf numFmtId="179" fontId="9" fillId="0" borderId="4" xfId="0" applyNumberFormat="1" applyFont="1" applyBorder="1" applyAlignment="1">
      <alignment vertical="top"/>
    </xf>
    <xf numFmtId="176" fontId="9" fillId="0" borderId="33" xfId="0" applyNumberFormat="1" applyFont="1" applyBorder="1" applyAlignment="1">
      <alignment vertical="top"/>
    </xf>
    <xf numFmtId="179" fontId="9" fillId="0" borderId="0" xfId="0" applyNumberFormat="1" applyFont="1" applyBorder="1" applyAlignment="1">
      <alignment vertical="top"/>
    </xf>
    <xf numFmtId="176" fontId="9" fillId="0" borderId="7" xfId="0" applyNumberFormat="1" applyFont="1" applyFill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6" fontId="9" fillId="0" borderId="34" xfId="0" applyNumberFormat="1" applyFont="1" applyBorder="1" applyAlignment="1">
      <alignment vertical="top"/>
    </xf>
    <xf numFmtId="176" fontId="9" fillId="0" borderId="12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7" fontId="9" fillId="2" borderId="13" xfId="0" applyNumberFormat="1" applyFont="1" applyFill="1" applyBorder="1" applyAlignment="1">
      <alignment vertical="center"/>
    </xf>
    <xf numFmtId="57" fontId="7" fillId="0" borderId="35" xfId="0" applyNumberFormat="1" applyFont="1" applyBorder="1" applyAlignment="1">
      <alignment vertical="center" shrinkToFit="1"/>
    </xf>
    <xf numFmtId="57" fontId="7" fillId="0" borderId="29" xfId="0" applyNumberFormat="1" applyFont="1" applyBorder="1" applyAlignment="1">
      <alignment horizontal="center" vertical="center" shrinkToFit="1"/>
    </xf>
    <xf numFmtId="57" fontId="7" fillId="0" borderId="30" xfId="0" applyNumberFormat="1" applyFont="1" applyBorder="1" applyAlignment="1">
      <alignment horizontal="center" vertical="center" shrinkToFit="1"/>
    </xf>
    <xf numFmtId="57" fontId="7" fillId="0" borderId="31" xfId="0" applyNumberFormat="1" applyFont="1" applyBorder="1" applyAlignment="1">
      <alignment horizontal="center" vertical="center" shrinkToFit="1"/>
    </xf>
    <xf numFmtId="57" fontId="7" fillId="0" borderId="32" xfId="0" applyNumberFormat="1" applyFont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/>
    <xf numFmtId="0" fontId="0" fillId="0" borderId="10" xfId="0" applyBorder="1" applyAlignment="1"/>
    <xf numFmtId="0" fontId="0" fillId="0" borderId="19" xfId="0" applyBorder="1" applyAlignment="1"/>
    <xf numFmtId="0" fontId="3" fillId="0" borderId="20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19" xfId="0" applyBorder="1" applyAlignment="1">
      <alignment shrinkToFit="1"/>
    </xf>
    <xf numFmtId="0" fontId="2" fillId="0" borderId="20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J85"/>
  <sheetViews>
    <sheetView tabSelected="1" view="pageBreakPreview" zoomScaleNormal="100" zoomScaleSheetLayoutView="100" workbookViewId="0">
      <selection activeCell="I19" sqref="I19"/>
    </sheetView>
  </sheetViews>
  <sheetFormatPr defaultRowHeight="20.100000000000001" customHeight="1"/>
  <cols>
    <col min="1" max="2" width="15.75" style="1" customWidth="1"/>
    <col min="3" max="7" width="11.625" style="1" customWidth="1"/>
    <col min="8" max="8" width="15" style="3" bestFit="1" customWidth="1"/>
    <col min="9" max="9" width="11.625" style="1" customWidth="1"/>
    <col min="10" max="10" width="11.625" style="2" customWidth="1"/>
    <col min="11" max="16384" width="9" style="1"/>
  </cols>
  <sheetData>
    <row r="1" spans="1:10" ht="20.100000000000001" customHeight="1">
      <c r="H1" s="82"/>
      <c r="I1" s="83" t="s">
        <v>63</v>
      </c>
      <c r="J1" s="84"/>
    </row>
    <row r="2" spans="1:10" ht="20.100000000000001" customHeight="1" thickBot="1">
      <c r="H2" s="82"/>
      <c r="I2" s="85"/>
      <c r="J2" s="86"/>
    </row>
    <row r="3" spans="1:10" ht="20.100000000000001" customHeight="1">
      <c r="H3" s="15"/>
    </row>
    <row r="4" spans="1:10" ht="20.100000000000001" customHeight="1">
      <c r="A4" s="10" t="s">
        <v>42</v>
      </c>
      <c r="G4" s="10"/>
      <c r="H4" s="15"/>
    </row>
    <row r="5" spans="1:10" ht="20.100000000000001" customHeight="1">
      <c r="A5" s="10"/>
      <c r="H5" s="9"/>
    </row>
    <row r="6" spans="1:10" ht="20.100000000000001" customHeight="1">
      <c r="A6" s="11" t="s">
        <v>16</v>
      </c>
      <c r="B6" s="12"/>
      <c r="C6" s="12"/>
      <c r="D6" s="12"/>
      <c r="E6" s="12"/>
      <c r="F6" s="12"/>
      <c r="G6" s="87" t="s">
        <v>28</v>
      </c>
      <c r="H6" s="87"/>
    </row>
    <row r="7" spans="1:10" ht="20.100000000000001" customHeight="1">
      <c r="A7" s="98" t="s">
        <v>47</v>
      </c>
      <c r="B7" s="89"/>
      <c r="C7" s="26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103" t="s">
        <v>18</v>
      </c>
      <c r="I7" s="1" t="s">
        <v>38</v>
      </c>
      <c r="J7" s="1" t="s">
        <v>39</v>
      </c>
    </row>
    <row r="8" spans="1:10" ht="20.100000000000001" customHeight="1">
      <c r="A8" s="90"/>
      <c r="B8" s="91"/>
      <c r="C8" s="31" t="s">
        <v>50</v>
      </c>
      <c r="D8" s="33" t="s">
        <v>50</v>
      </c>
      <c r="E8" s="24" t="s">
        <v>70</v>
      </c>
      <c r="F8" s="4" t="s">
        <v>51</v>
      </c>
      <c r="G8" s="25" t="s">
        <v>50</v>
      </c>
      <c r="H8" s="104"/>
      <c r="I8" s="18" t="s">
        <v>34</v>
      </c>
      <c r="J8" s="18" t="s">
        <v>34</v>
      </c>
    </row>
    <row r="9" spans="1:10" ht="20.100000000000001" customHeight="1">
      <c r="A9" s="88" t="s">
        <v>19</v>
      </c>
      <c r="B9" s="89"/>
      <c r="C9" s="34">
        <v>112669</v>
      </c>
      <c r="D9" s="34">
        <v>112647</v>
      </c>
      <c r="E9" s="34">
        <v>112625</v>
      </c>
      <c r="F9" s="34">
        <v>112603</v>
      </c>
      <c r="G9" s="34">
        <v>112579</v>
      </c>
      <c r="H9" s="35" t="s">
        <v>67</v>
      </c>
      <c r="I9" s="36"/>
      <c r="J9" s="36"/>
    </row>
    <row r="10" spans="1:10" ht="20.100000000000001" customHeight="1">
      <c r="A10" s="100"/>
      <c r="B10" s="91"/>
      <c r="C10" s="37">
        <v>112660</v>
      </c>
      <c r="D10" s="37">
        <v>112537</v>
      </c>
      <c r="E10" s="37">
        <v>112414</v>
      </c>
      <c r="F10" s="37"/>
      <c r="G10" s="37"/>
      <c r="H10" s="38"/>
      <c r="I10" s="39">
        <f>D10-D9</f>
        <v>-110</v>
      </c>
      <c r="J10" s="39">
        <f>E10-E9</f>
        <v>-211</v>
      </c>
    </row>
    <row r="11" spans="1:10" ht="20.100000000000001" customHeight="1">
      <c r="A11" s="88" t="s">
        <v>20</v>
      </c>
      <c r="B11" s="89"/>
      <c r="C11" s="40">
        <v>92812</v>
      </c>
      <c r="D11" s="40">
        <v>94100</v>
      </c>
      <c r="E11" s="40">
        <v>95300</v>
      </c>
      <c r="F11" s="40">
        <v>96629</v>
      </c>
      <c r="G11" s="40">
        <v>97986</v>
      </c>
      <c r="H11" s="41" t="s">
        <v>68</v>
      </c>
      <c r="I11" s="36"/>
      <c r="J11" s="36"/>
    </row>
    <row r="12" spans="1:10" ht="20.100000000000001" customHeight="1">
      <c r="A12" s="90"/>
      <c r="B12" s="91"/>
      <c r="C12" s="42">
        <v>92010</v>
      </c>
      <c r="D12" s="42">
        <v>92806</v>
      </c>
      <c r="E12" s="42">
        <v>93609</v>
      </c>
      <c r="F12" s="42"/>
      <c r="G12" s="42"/>
      <c r="H12" s="43"/>
      <c r="I12" s="39">
        <f>D12-D11</f>
        <v>-1294</v>
      </c>
      <c r="J12" s="39">
        <f>E12-E11</f>
        <v>-1691</v>
      </c>
    </row>
    <row r="13" spans="1:10" ht="20.100000000000001" customHeight="1">
      <c r="A13" s="88" t="s">
        <v>21</v>
      </c>
      <c r="B13" s="89"/>
      <c r="C13" s="44">
        <f>C11/C9</f>
        <v>0.82375808785025162</v>
      </c>
      <c r="D13" s="44">
        <f t="shared" ref="C13:G14" si="0">D11/D9</f>
        <v>0.83535291663337685</v>
      </c>
      <c r="E13" s="44">
        <f t="shared" si="0"/>
        <v>0.8461709211986681</v>
      </c>
      <c r="F13" s="44">
        <f t="shared" si="0"/>
        <v>0.85813877072546918</v>
      </c>
      <c r="G13" s="44">
        <f t="shared" si="0"/>
        <v>0.8703754696701872</v>
      </c>
      <c r="H13" s="45">
        <f>G11/G9</f>
        <v>0.8703754696701872</v>
      </c>
      <c r="I13" s="36"/>
      <c r="J13" s="36"/>
    </row>
    <row r="14" spans="1:10" ht="20.100000000000001" customHeight="1">
      <c r="A14" s="90"/>
      <c r="B14" s="91"/>
      <c r="C14" s="46">
        <f t="shared" si="0"/>
        <v>0.81670513048109361</v>
      </c>
      <c r="D14" s="46">
        <v>0.82499999999999996</v>
      </c>
      <c r="E14" s="46">
        <v>0.83299999999999996</v>
      </c>
      <c r="F14" s="46"/>
      <c r="G14" s="46"/>
      <c r="H14" s="46"/>
      <c r="I14" s="47"/>
      <c r="J14" s="47"/>
    </row>
    <row r="15" spans="1:10" ht="20.100000000000001" customHeight="1">
      <c r="A15" s="88" t="s">
        <v>22</v>
      </c>
      <c r="B15" s="89"/>
      <c r="C15" s="34">
        <v>83624</v>
      </c>
      <c r="D15" s="34">
        <v>84878</v>
      </c>
      <c r="E15" s="34">
        <v>86055</v>
      </c>
      <c r="F15" s="34">
        <v>87353</v>
      </c>
      <c r="G15" s="34">
        <v>88579</v>
      </c>
      <c r="H15" s="35" t="s">
        <v>69</v>
      </c>
      <c r="I15" s="36"/>
      <c r="J15" s="36"/>
    </row>
    <row r="16" spans="1:10" ht="20.100000000000001" customHeight="1">
      <c r="A16" s="90"/>
      <c r="B16" s="91"/>
      <c r="C16" s="48">
        <v>82530</v>
      </c>
      <c r="D16" s="48">
        <v>83267</v>
      </c>
      <c r="E16" s="48">
        <v>84011</v>
      </c>
      <c r="F16" s="48"/>
      <c r="G16" s="48"/>
      <c r="H16" s="49"/>
      <c r="I16" s="39">
        <f>D16-D15</f>
        <v>-1611</v>
      </c>
      <c r="J16" s="39">
        <f>E16-E15</f>
        <v>-2044</v>
      </c>
    </row>
    <row r="17" spans="1:10" ht="20.100000000000001" customHeight="1">
      <c r="A17" s="88" t="s">
        <v>23</v>
      </c>
      <c r="B17" s="89"/>
      <c r="C17" s="44">
        <f t="shared" ref="C17:G18" si="1">C15/C11</f>
        <v>0.90100418049390163</v>
      </c>
      <c r="D17" s="44">
        <f t="shared" si="1"/>
        <v>0.90199787460148773</v>
      </c>
      <c r="E17" s="44">
        <f t="shared" si="1"/>
        <v>0.90299055613850998</v>
      </c>
      <c r="F17" s="44">
        <f t="shared" si="1"/>
        <v>0.90400397396226806</v>
      </c>
      <c r="G17" s="44">
        <f t="shared" si="1"/>
        <v>0.90399648929438903</v>
      </c>
      <c r="H17" s="44">
        <v>0.90400000000000003</v>
      </c>
      <c r="I17" s="36"/>
      <c r="J17" s="36"/>
    </row>
    <row r="18" spans="1:10" ht="20.100000000000001" customHeight="1">
      <c r="A18" s="90"/>
      <c r="B18" s="91"/>
      <c r="C18" s="46">
        <f t="shared" si="1"/>
        <v>0.89696772089990218</v>
      </c>
      <c r="D18" s="46">
        <v>0.89700000000000002</v>
      </c>
      <c r="E18" s="46">
        <v>0.89700000000000002</v>
      </c>
      <c r="F18" s="46"/>
      <c r="G18" s="46"/>
      <c r="H18" s="46"/>
      <c r="I18" s="50"/>
      <c r="J18" s="50"/>
    </row>
    <row r="19" spans="1:10" ht="20.100000000000001" customHeight="1">
      <c r="A19" s="88" t="s">
        <v>26</v>
      </c>
      <c r="B19" s="89"/>
      <c r="C19" s="51" t="s">
        <v>52</v>
      </c>
      <c r="D19" s="51" t="s">
        <v>53</v>
      </c>
      <c r="E19" s="51" t="s">
        <v>54</v>
      </c>
      <c r="F19" s="51" t="s">
        <v>55</v>
      </c>
      <c r="G19" s="51" t="s">
        <v>56</v>
      </c>
      <c r="H19" s="52" t="s">
        <v>57</v>
      </c>
      <c r="I19" s="36"/>
      <c r="J19" s="36"/>
    </row>
    <row r="20" spans="1:10" ht="20.100000000000001" customHeight="1">
      <c r="A20" s="100"/>
      <c r="B20" s="91"/>
      <c r="C20" s="53" t="s">
        <v>49</v>
      </c>
      <c r="D20" s="53" t="s">
        <v>64</v>
      </c>
      <c r="E20" s="53" t="s">
        <v>71</v>
      </c>
      <c r="F20" s="53"/>
      <c r="G20" s="53"/>
      <c r="H20" s="54"/>
      <c r="I20" s="55"/>
      <c r="J20" s="55"/>
    </row>
    <row r="21" spans="1:10" ht="20.100000000000001" customHeight="1">
      <c r="A21" s="101" t="s">
        <v>66</v>
      </c>
      <c r="B21" s="105" t="s">
        <v>43</v>
      </c>
      <c r="C21" s="40">
        <v>8552</v>
      </c>
      <c r="D21" s="40">
        <v>8665</v>
      </c>
      <c r="E21" s="41">
        <v>8786</v>
      </c>
      <c r="F21" s="40">
        <v>8909</v>
      </c>
      <c r="G21" s="40">
        <v>9035</v>
      </c>
      <c r="H21" s="34">
        <f t="shared" ref="H21:H27" si="2">SUM(C21:G21)</f>
        <v>43947</v>
      </c>
      <c r="I21" s="36"/>
      <c r="J21" s="36"/>
    </row>
    <row r="22" spans="1:10" ht="20.100000000000001" customHeight="1">
      <c r="A22" s="102"/>
      <c r="B22" s="106"/>
      <c r="C22" s="56">
        <v>8733</v>
      </c>
      <c r="D22" s="56">
        <v>8871</v>
      </c>
      <c r="E22" s="57">
        <v>8961</v>
      </c>
      <c r="F22" s="58"/>
      <c r="G22" s="58"/>
      <c r="H22" s="59"/>
      <c r="I22" s="60">
        <f>D22-D21</f>
        <v>206</v>
      </c>
      <c r="J22" s="60">
        <f>E22-E21</f>
        <v>175</v>
      </c>
    </row>
    <row r="23" spans="1:10" ht="20.100000000000001" customHeight="1">
      <c r="A23" s="102"/>
      <c r="B23" s="107" t="s">
        <v>44</v>
      </c>
      <c r="C23" s="40">
        <v>443</v>
      </c>
      <c r="D23" s="40">
        <v>448</v>
      </c>
      <c r="E23" s="40">
        <v>455</v>
      </c>
      <c r="F23" s="40">
        <v>461</v>
      </c>
      <c r="G23" s="40">
        <v>468</v>
      </c>
      <c r="H23" s="34">
        <f t="shared" si="2"/>
        <v>2275</v>
      </c>
      <c r="I23" s="36"/>
      <c r="J23" s="36"/>
    </row>
    <row r="24" spans="1:10" ht="20.100000000000001" customHeight="1">
      <c r="A24" s="102"/>
      <c r="B24" s="108"/>
      <c r="C24" s="61">
        <v>430</v>
      </c>
      <c r="D24" s="61">
        <v>440</v>
      </c>
      <c r="E24" s="62">
        <v>481</v>
      </c>
      <c r="F24" s="62"/>
      <c r="G24" s="62"/>
      <c r="H24" s="59"/>
      <c r="I24" s="60">
        <f>D24-D23</f>
        <v>-8</v>
      </c>
      <c r="J24" s="60">
        <f>E24-E23</f>
        <v>26</v>
      </c>
    </row>
    <row r="25" spans="1:10" ht="20.100000000000001" customHeight="1">
      <c r="A25" s="102"/>
      <c r="B25" s="109" t="s">
        <v>0</v>
      </c>
      <c r="C25" s="40">
        <f t="shared" ref="C25:G26" si="3">C21+C23</f>
        <v>8995</v>
      </c>
      <c r="D25" s="40">
        <f t="shared" si="3"/>
        <v>9113</v>
      </c>
      <c r="E25" s="40">
        <f t="shared" si="3"/>
        <v>9241</v>
      </c>
      <c r="F25" s="40">
        <f t="shared" si="3"/>
        <v>9370</v>
      </c>
      <c r="G25" s="40">
        <f t="shared" si="3"/>
        <v>9503</v>
      </c>
      <c r="H25" s="34">
        <f t="shared" si="2"/>
        <v>46222</v>
      </c>
      <c r="I25" s="36"/>
      <c r="J25" s="36"/>
    </row>
    <row r="26" spans="1:10" ht="20.100000000000001" customHeight="1">
      <c r="A26" s="102"/>
      <c r="B26" s="108"/>
      <c r="C26" s="62">
        <f>C22+C24</f>
        <v>9163</v>
      </c>
      <c r="D26" s="61">
        <f>D22+D24</f>
        <v>9311</v>
      </c>
      <c r="E26" s="62">
        <f>E22+E24</f>
        <v>9442</v>
      </c>
      <c r="F26" s="62">
        <f t="shared" si="3"/>
        <v>0</v>
      </c>
      <c r="G26" s="62">
        <f t="shared" si="3"/>
        <v>0</v>
      </c>
      <c r="H26" s="59"/>
      <c r="I26" s="60">
        <f>D26-D25</f>
        <v>198</v>
      </c>
      <c r="J26" s="60">
        <f>E26-E25</f>
        <v>201</v>
      </c>
    </row>
    <row r="27" spans="1:10" ht="20.100000000000001" customHeight="1">
      <c r="A27" s="102"/>
      <c r="B27" s="110" t="s">
        <v>45</v>
      </c>
      <c r="C27" s="40">
        <v>1709</v>
      </c>
      <c r="D27" s="40">
        <v>1731</v>
      </c>
      <c r="E27" s="40">
        <v>1756</v>
      </c>
      <c r="F27" s="40">
        <v>1780</v>
      </c>
      <c r="G27" s="40">
        <v>1805</v>
      </c>
      <c r="H27" s="34">
        <f t="shared" si="2"/>
        <v>8781</v>
      </c>
      <c r="I27" s="36"/>
      <c r="J27" s="36"/>
    </row>
    <row r="28" spans="1:10" ht="20.100000000000001" customHeight="1">
      <c r="A28" s="102"/>
      <c r="B28" s="111"/>
      <c r="C28" s="61">
        <v>1638</v>
      </c>
      <c r="D28" s="61">
        <v>1734</v>
      </c>
      <c r="E28" s="62">
        <v>2027</v>
      </c>
      <c r="F28" s="62"/>
      <c r="G28" s="62"/>
      <c r="H28" s="59"/>
      <c r="I28" s="60">
        <f>D28-D27</f>
        <v>3</v>
      </c>
      <c r="J28" s="60">
        <f>E28-E27</f>
        <v>271</v>
      </c>
    </row>
    <row r="29" spans="1:10" ht="20.100000000000001" customHeight="1">
      <c r="A29" s="102"/>
      <c r="B29" s="16" t="s">
        <v>24</v>
      </c>
      <c r="C29" s="63">
        <f>C28/C31</f>
        <v>0.15165262475696695</v>
      </c>
      <c r="D29" s="63">
        <f>D28/D31</f>
        <v>0.15699411498415572</v>
      </c>
      <c r="E29" s="63">
        <f>E28/E31</f>
        <v>0.17673729183015083</v>
      </c>
      <c r="F29" s="63"/>
      <c r="G29" s="63"/>
      <c r="H29" s="63"/>
      <c r="I29" s="36"/>
      <c r="J29" s="36"/>
    </row>
    <row r="30" spans="1:10" ht="20.100000000000001" customHeight="1">
      <c r="A30" s="102"/>
      <c r="B30" s="112" t="s">
        <v>25</v>
      </c>
      <c r="C30" s="64">
        <f>C25+C27</f>
        <v>10704</v>
      </c>
      <c r="D30" s="64">
        <f t="shared" ref="C30:G31" si="4">D25+D27</f>
        <v>10844</v>
      </c>
      <c r="E30" s="64">
        <f t="shared" si="4"/>
        <v>10997</v>
      </c>
      <c r="F30" s="64">
        <f t="shared" si="4"/>
        <v>11150</v>
      </c>
      <c r="G30" s="64">
        <f t="shared" si="4"/>
        <v>11308</v>
      </c>
      <c r="H30" s="34">
        <f>SUM(C30:G30)</f>
        <v>55003</v>
      </c>
      <c r="I30" s="36"/>
      <c r="J30" s="36"/>
    </row>
    <row r="31" spans="1:10" ht="20.100000000000001" customHeight="1">
      <c r="A31" s="100"/>
      <c r="B31" s="108"/>
      <c r="C31" s="62">
        <f t="shared" si="4"/>
        <v>10801</v>
      </c>
      <c r="D31" s="61">
        <f>D26+D28</f>
        <v>11045</v>
      </c>
      <c r="E31" s="62">
        <f t="shared" si="4"/>
        <v>11469</v>
      </c>
      <c r="F31" s="62">
        <f t="shared" si="4"/>
        <v>0</v>
      </c>
      <c r="G31" s="62">
        <f t="shared" si="4"/>
        <v>0</v>
      </c>
      <c r="H31" s="37"/>
      <c r="I31" s="60">
        <f>D31-D30</f>
        <v>201</v>
      </c>
      <c r="J31" s="60">
        <f>E31-E30</f>
        <v>472</v>
      </c>
    </row>
    <row r="32" spans="1:10" ht="20.100000000000001" customHeight="1">
      <c r="A32" s="11"/>
      <c r="B32" s="12"/>
      <c r="C32" s="12"/>
      <c r="D32" s="12"/>
      <c r="E32" s="12"/>
      <c r="F32" s="12"/>
      <c r="G32" s="12"/>
      <c r="H32" s="27"/>
      <c r="J32" s="1"/>
    </row>
    <row r="33" spans="1:10" ht="20.100000000000001" customHeight="1">
      <c r="A33" s="13" t="s">
        <v>17</v>
      </c>
      <c r="C33" s="20" t="s">
        <v>36</v>
      </c>
      <c r="D33" s="12"/>
      <c r="E33" s="20"/>
      <c r="F33" s="12"/>
      <c r="G33" s="87" t="s">
        <v>28</v>
      </c>
      <c r="H33" s="87"/>
      <c r="J33" s="1"/>
    </row>
    <row r="34" spans="1:10" ht="20.100000000000001" customHeight="1">
      <c r="A34" s="98" t="s">
        <v>59</v>
      </c>
      <c r="B34" s="89"/>
      <c r="C34" s="8" t="s">
        <v>37</v>
      </c>
      <c r="D34" s="8" t="s">
        <v>38</v>
      </c>
      <c r="E34" s="8" t="s">
        <v>39</v>
      </c>
      <c r="F34" s="8" t="s">
        <v>40</v>
      </c>
      <c r="G34" s="8" t="s">
        <v>41</v>
      </c>
      <c r="H34" s="94" t="s">
        <v>0</v>
      </c>
      <c r="I34" s="1" t="s">
        <v>38</v>
      </c>
      <c r="J34" s="1" t="s">
        <v>39</v>
      </c>
    </row>
    <row r="35" spans="1:10" ht="20.100000000000001" customHeight="1">
      <c r="A35" s="90"/>
      <c r="B35" s="91"/>
      <c r="C35" s="17" t="s">
        <v>60</v>
      </c>
      <c r="D35" s="28" t="s">
        <v>60</v>
      </c>
      <c r="E35" s="28" t="s">
        <v>46</v>
      </c>
      <c r="F35" s="28" t="s">
        <v>46</v>
      </c>
      <c r="G35" s="28" t="s">
        <v>46</v>
      </c>
      <c r="H35" s="95"/>
      <c r="I35" s="18" t="s">
        <v>34</v>
      </c>
      <c r="J35" s="18" t="s">
        <v>34</v>
      </c>
    </row>
    <row r="36" spans="1:10" ht="20.100000000000001" customHeight="1">
      <c r="A36" s="98" t="s">
        <v>11</v>
      </c>
      <c r="B36" s="89"/>
      <c r="C36" s="59">
        <v>28000</v>
      </c>
      <c r="D36" s="59">
        <v>40000</v>
      </c>
      <c r="E36" s="59">
        <v>40000</v>
      </c>
      <c r="F36" s="59">
        <v>40000</v>
      </c>
      <c r="G36" s="59">
        <v>40000</v>
      </c>
      <c r="H36" s="59">
        <f t="shared" ref="H36:H53" si="5">SUM(C36:G36)</f>
        <v>188000</v>
      </c>
      <c r="I36" s="60"/>
      <c r="J36" s="60"/>
    </row>
    <row r="37" spans="1:10" ht="20.100000000000001" customHeight="1">
      <c r="A37" s="90"/>
      <c r="B37" s="91"/>
      <c r="C37" s="37">
        <v>74129</v>
      </c>
      <c r="D37" s="37">
        <v>66343</v>
      </c>
      <c r="E37" s="37">
        <v>68358</v>
      </c>
      <c r="F37" s="37">
        <v>54177</v>
      </c>
      <c r="G37" s="37">
        <v>40000</v>
      </c>
      <c r="H37" s="37">
        <f t="shared" si="5"/>
        <v>303007</v>
      </c>
      <c r="I37" s="60">
        <f>D37-D36</f>
        <v>26343</v>
      </c>
      <c r="J37" s="60">
        <f>E37-E36</f>
        <v>28358</v>
      </c>
    </row>
    <row r="38" spans="1:10" ht="20.100000000000001" customHeight="1">
      <c r="A38" s="98" t="s">
        <v>3</v>
      </c>
      <c r="B38" s="89"/>
      <c r="C38" s="59">
        <v>1468723</v>
      </c>
      <c r="D38" s="59">
        <v>1487967</v>
      </c>
      <c r="E38" s="59">
        <v>1508820</v>
      </c>
      <c r="F38" s="59">
        <v>1530014</v>
      </c>
      <c r="G38" s="59">
        <v>1551507</v>
      </c>
      <c r="H38" s="59">
        <f t="shared" si="5"/>
        <v>7547031</v>
      </c>
      <c r="I38" s="60"/>
      <c r="J38" s="60"/>
    </row>
    <row r="39" spans="1:10" ht="20.100000000000001" customHeight="1">
      <c r="A39" s="90"/>
      <c r="B39" s="91"/>
      <c r="C39" s="37">
        <v>1488887</v>
      </c>
      <c r="D39" s="37">
        <v>1516063</v>
      </c>
      <c r="E39" s="37">
        <v>1497562</v>
      </c>
      <c r="F39" s="37">
        <v>1560667</v>
      </c>
      <c r="G39" s="37">
        <v>1551507</v>
      </c>
      <c r="H39" s="37">
        <f t="shared" si="5"/>
        <v>7614686</v>
      </c>
      <c r="I39" s="60">
        <f>D39-D38</f>
        <v>28096</v>
      </c>
      <c r="J39" s="60">
        <f>E39-E38</f>
        <v>-11258</v>
      </c>
    </row>
    <row r="40" spans="1:10" ht="20.100000000000001" customHeight="1">
      <c r="A40" s="123" t="s">
        <v>32</v>
      </c>
      <c r="B40" s="124"/>
      <c r="C40" s="34">
        <v>426000</v>
      </c>
      <c r="D40" s="34">
        <v>400000</v>
      </c>
      <c r="E40" s="34">
        <v>400000</v>
      </c>
      <c r="F40" s="34">
        <v>406000</v>
      </c>
      <c r="G40" s="34">
        <v>408000</v>
      </c>
      <c r="H40" s="59">
        <f t="shared" si="5"/>
        <v>2040000</v>
      </c>
      <c r="I40" s="60"/>
      <c r="J40" s="60"/>
    </row>
    <row r="41" spans="1:10" ht="20.100000000000001" customHeight="1">
      <c r="A41" s="125"/>
      <c r="B41" s="126"/>
      <c r="C41" s="37">
        <v>406000</v>
      </c>
      <c r="D41" s="37">
        <v>492000</v>
      </c>
      <c r="E41" s="37">
        <v>400600</v>
      </c>
      <c r="F41" s="37">
        <v>410000</v>
      </c>
      <c r="G41" s="37">
        <v>408000</v>
      </c>
      <c r="H41" s="37">
        <f t="shared" si="5"/>
        <v>2116600</v>
      </c>
      <c r="I41" s="60">
        <f>D41-D40</f>
        <v>92000</v>
      </c>
      <c r="J41" s="60">
        <f>E41-E40</f>
        <v>600</v>
      </c>
    </row>
    <row r="42" spans="1:10" ht="20.100000000000001" customHeight="1">
      <c r="A42" s="92" t="s">
        <v>4</v>
      </c>
      <c r="B42" s="92" t="s">
        <v>9</v>
      </c>
      <c r="C42" s="34">
        <v>903200</v>
      </c>
      <c r="D42" s="34">
        <v>856400</v>
      </c>
      <c r="E42" s="34">
        <v>919500</v>
      </c>
      <c r="F42" s="34">
        <v>851500</v>
      </c>
      <c r="G42" s="34">
        <v>849900</v>
      </c>
      <c r="H42" s="59">
        <f t="shared" si="5"/>
        <v>4380500</v>
      </c>
      <c r="I42" s="60"/>
      <c r="J42" s="60"/>
    </row>
    <row r="43" spans="1:10" ht="20.100000000000001" customHeight="1">
      <c r="A43" s="99"/>
      <c r="B43" s="93"/>
      <c r="C43" s="48">
        <v>853000</v>
      </c>
      <c r="D43" s="48">
        <v>944200</v>
      </c>
      <c r="E43" s="48">
        <v>881800</v>
      </c>
      <c r="F43" s="48">
        <v>888500</v>
      </c>
      <c r="G43" s="48">
        <v>849900</v>
      </c>
      <c r="H43" s="65">
        <f t="shared" si="5"/>
        <v>4417400</v>
      </c>
      <c r="I43" s="60">
        <f>D43-D42</f>
        <v>87800</v>
      </c>
      <c r="J43" s="60">
        <f>E43-E42</f>
        <v>-37700</v>
      </c>
    </row>
    <row r="44" spans="1:10" ht="20.100000000000001" customHeight="1">
      <c r="A44" s="99"/>
      <c r="B44" s="92" t="s">
        <v>58</v>
      </c>
      <c r="C44" s="66">
        <v>1178100</v>
      </c>
      <c r="D44" s="66">
        <v>1322700</v>
      </c>
      <c r="E44" s="66">
        <v>1333800</v>
      </c>
      <c r="F44" s="66">
        <v>1340800</v>
      </c>
      <c r="G44" s="66">
        <v>1350000</v>
      </c>
      <c r="H44" s="66">
        <f t="shared" si="5"/>
        <v>6525400</v>
      </c>
      <c r="I44" s="60"/>
      <c r="J44" s="60"/>
    </row>
    <row r="45" spans="1:10" ht="20.100000000000001" customHeight="1">
      <c r="A45" s="99"/>
      <c r="B45" s="93"/>
      <c r="C45" s="67">
        <v>1095600</v>
      </c>
      <c r="D45" s="67">
        <v>1182802</v>
      </c>
      <c r="E45" s="67">
        <v>1123300</v>
      </c>
      <c r="F45" s="67">
        <v>890400</v>
      </c>
      <c r="G45" s="67">
        <v>1350000</v>
      </c>
      <c r="H45" s="67">
        <f t="shared" si="5"/>
        <v>5642102</v>
      </c>
      <c r="I45" s="60">
        <f>D45-D44</f>
        <v>-139898</v>
      </c>
      <c r="J45" s="60">
        <f>E45-E44</f>
        <v>-210500</v>
      </c>
    </row>
    <row r="46" spans="1:10" ht="20.100000000000001" customHeight="1">
      <c r="A46" s="99"/>
      <c r="B46" s="92" t="s">
        <v>0</v>
      </c>
      <c r="C46" s="34">
        <f>C42+C44</f>
        <v>2081300</v>
      </c>
      <c r="D46" s="34">
        <f t="shared" ref="D46:G46" si="6">D42+D44</f>
        <v>2179100</v>
      </c>
      <c r="E46" s="34">
        <f t="shared" si="6"/>
        <v>2253300</v>
      </c>
      <c r="F46" s="34">
        <f t="shared" si="6"/>
        <v>2192300</v>
      </c>
      <c r="G46" s="34">
        <f t="shared" si="6"/>
        <v>2199900</v>
      </c>
      <c r="H46" s="34">
        <f t="shared" si="5"/>
        <v>10905900</v>
      </c>
      <c r="I46" s="60"/>
      <c r="J46" s="60"/>
    </row>
    <row r="47" spans="1:10" ht="20.100000000000001" customHeight="1">
      <c r="A47" s="93"/>
      <c r="B47" s="93"/>
      <c r="C47" s="34">
        <f>C43+C45</f>
        <v>1948600</v>
      </c>
      <c r="D47" s="34">
        <f t="shared" ref="D47:G47" si="7">D43+D45</f>
        <v>2127002</v>
      </c>
      <c r="E47" s="34">
        <f t="shared" si="7"/>
        <v>2005100</v>
      </c>
      <c r="F47" s="34">
        <f t="shared" si="7"/>
        <v>1778900</v>
      </c>
      <c r="G47" s="34">
        <f t="shared" si="7"/>
        <v>2199900</v>
      </c>
      <c r="H47" s="48">
        <f t="shared" si="5"/>
        <v>10059502</v>
      </c>
      <c r="I47" s="60">
        <f>D47-D46</f>
        <v>-52098</v>
      </c>
      <c r="J47" s="60">
        <f>E47-E46</f>
        <v>-248200</v>
      </c>
    </row>
    <row r="48" spans="1:10" ht="20.100000000000001" customHeight="1">
      <c r="A48" s="98" t="s">
        <v>5</v>
      </c>
      <c r="B48" s="89"/>
      <c r="C48" s="34">
        <v>2405028</v>
      </c>
      <c r="D48" s="34">
        <v>2437167</v>
      </c>
      <c r="E48" s="34">
        <v>2454764</v>
      </c>
      <c r="F48" s="34">
        <v>2275778</v>
      </c>
      <c r="G48" s="34">
        <v>2232037</v>
      </c>
      <c r="H48" s="59">
        <f t="shared" si="5"/>
        <v>11804774</v>
      </c>
      <c r="I48" s="60"/>
      <c r="J48" s="60"/>
    </row>
    <row r="49" spans="1:10" ht="20.100000000000001" customHeight="1">
      <c r="A49" s="90"/>
      <c r="B49" s="91"/>
      <c r="C49" s="48">
        <v>2393616</v>
      </c>
      <c r="D49" s="48">
        <v>2352354</v>
      </c>
      <c r="E49" s="48">
        <v>2463943</v>
      </c>
      <c r="F49" s="48">
        <v>2414664</v>
      </c>
      <c r="G49" s="48">
        <v>2232037</v>
      </c>
      <c r="H49" s="65">
        <f t="shared" si="5"/>
        <v>11856614</v>
      </c>
      <c r="I49" s="60">
        <f>D49-D48</f>
        <v>-84813</v>
      </c>
      <c r="J49" s="60">
        <f>E49-E48</f>
        <v>9179</v>
      </c>
    </row>
    <row r="50" spans="1:10" ht="20.100000000000001" customHeight="1">
      <c r="A50" s="98" t="s">
        <v>1</v>
      </c>
      <c r="B50" s="89"/>
      <c r="C50" s="59">
        <v>128897</v>
      </c>
      <c r="D50" s="59">
        <v>42753</v>
      </c>
      <c r="E50" s="59">
        <v>40581</v>
      </c>
      <c r="F50" s="59">
        <v>29984</v>
      </c>
      <c r="G50" s="59">
        <v>28549</v>
      </c>
      <c r="H50" s="34">
        <f t="shared" si="5"/>
        <v>270764</v>
      </c>
      <c r="I50" s="60"/>
      <c r="J50" s="60"/>
    </row>
    <row r="51" spans="1:10" ht="20.100000000000001" customHeight="1">
      <c r="A51" s="90"/>
      <c r="B51" s="91"/>
      <c r="C51" s="68">
        <v>313336</v>
      </c>
      <c r="D51" s="68">
        <v>228192</v>
      </c>
      <c r="E51" s="69">
        <v>8624</v>
      </c>
      <c r="F51" s="68">
        <v>75702</v>
      </c>
      <c r="G51" s="68">
        <v>28549</v>
      </c>
      <c r="H51" s="59">
        <f t="shared" si="5"/>
        <v>654403</v>
      </c>
      <c r="I51" s="60">
        <f>D51-D50</f>
        <v>185439</v>
      </c>
      <c r="J51" s="60">
        <f>E51-E50</f>
        <v>-31957</v>
      </c>
    </row>
    <row r="52" spans="1:10" ht="20.100000000000001" customHeight="1">
      <c r="A52" s="92" t="s">
        <v>6</v>
      </c>
      <c r="B52" s="5" t="s">
        <v>10</v>
      </c>
      <c r="C52" s="34">
        <f>C36+C38+C40+C46+C48+C50</f>
        <v>6537948</v>
      </c>
      <c r="D52" s="34">
        <f>D36+D38+D40+D46+D48+D50</f>
        <v>6586987</v>
      </c>
      <c r="E52" s="34">
        <f>E36+E38+E40+E46+E48+E50</f>
        <v>6697465</v>
      </c>
      <c r="F52" s="34">
        <f>F36+F38+F40+F46+F48+F50</f>
        <v>6474076</v>
      </c>
      <c r="G52" s="34">
        <f>G36+G38+G40+G46+G48+G50</f>
        <v>6459993</v>
      </c>
      <c r="H52" s="34">
        <f t="shared" si="5"/>
        <v>32756469</v>
      </c>
      <c r="I52" s="60"/>
      <c r="J52" s="60"/>
    </row>
    <row r="53" spans="1:10" ht="20.100000000000001" customHeight="1">
      <c r="A53" s="93"/>
      <c r="B53" s="30" t="s">
        <v>62</v>
      </c>
      <c r="C53" s="37">
        <f>C37+C39+C41+C47+C49+C51</f>
        <v>6624568</v>
      </c>
      <c r="D53" s="37">
        <f>D37+D39+D41+D47+D49+D51</f>
        <v>6781954</v>
      </c>
      <c r="E53" s="37">
        <f>E37+E39+E41+E47+E49+E51</f>
        <v>6444187</v>
      </c>
      <c r="F53" s="37">
        <f t="shared" ref="F53:G53" si="8">F37+F39+F41+F47+F49+F51</f>
        <v>6294110</v>
      </c>
      <c r="G53" s="37">
        <f t="shared" si="8"/>
        <v>6459993</v>
      </c>
      <c r="H53" s="37">
        <f t="shared" si="5"/>
        <v>32604812</v>
      </c>
      <c r="I53" s="60"/>
      <c r="J53" s="60"/>
    </row>
    <row r="54" spans="1:10" ht="33" customHeight="1">
      <c r="A54" s="6"/>
      <c r="B54" s="7"/>
      <c r="C54" s="70">
        <f>C53-C52</f>
        <v>86620</v>
      </c>
      <c r="D54" s="71">
        <f>D53-D52</f>
        <v>194967</v>
      </c>
      <c r="E54" s="71">
        <f>E53-E52</f>
        <v>-253278</v>
      </c>
      <c r="F54" s="71">
        <f>F53-F52</f>
        <v>-179966</v>
      </c>
      <c r="G54" s="70"/>
      <c r="H54" s="72"/>
      <c r="I54" s="73">
        <f>I37+I39+I41+I47+I49+I51</f>
        <v>194967</v>
      </c>
      <c r="J54" s="73">
        <f>J37+J39+J41+J47+J49+J51</f>
        <v>-253278</v>
      </c>
    </row>
    <row r="55" spans="1:10" ht="20.100000000000001" customHeight="1">
      <c r="A55" s="98" t="s">
        <v>48</v>
      </c>
      <c r="B55" s="89"/>
      <c r="C55" s="26" t="s">
        <v>61</v>
      </c>
      <c r="D55" s="32" t="s">
        <v>38</v>
      </c>
      <c r="E55" s="32" t="s">
        <v>39</v>
      </c>
      <c r="F55" s="32" t="s">
        <v>40</v>
      </c>
      <c r="G55" s="26" t="s">
        <v>41</v>
      </c>
      <c r="H55" s="96" t="s">
        <v>0</v>
      </c>
      <c r="I55" s="22" t="s">
        <v>38</v>
      </c>
      <c r="J55" s="22" t="s">
        <v>39</v>
      </c>
    </row>
    <row r="56" spans="1:10" ht="19.5" customHeight="1">
      <c r="A56" s="90"/>
      <c r="B56" s="91"/>
      <c r="C56" s="17" t="s">
        <v>60</v>
      </c>
      <c r="D56" s="28" t="s">
        <v>60</v>
      </c>
      <c r="E56" s="28" t="s">
        <v>46</v>
      </c>
      <c r="F56" s="28" t="s">
        <v>46</v>
      </c>
      <c r="G56" s="28" t="s">
        <v>46</v>
      </c>
      <c r="H56" s="97"/>
      <c r="I56" s="23" t="s">
        <v>34</v>
      </c>
      <c r="J56" s="23" t="s">
        <v>34</v>
      </c>
    </row>
    <row r="57" spans="1:10" ht="19.5" customHeight="1">
      <c r="A57" s="92" t="s">
        <v>2</v>
      </c>
      <c r="B57" s="92" t="s">
        <v>30</v>
      </c>
      <c r="C57" s="65">
        <v>170000</v>
      </c>
      <c r="D57" s="65">
        <v>170000</v>
      </c>
      <c r="E57" s="65">
        <v>170000</v>
      </c>
      <c r="F57" s="65">
        <v>170000</v>
      </c>
      <c r="G57" s="65">
        <v>170000</v>
      </c>
      <c r="H57" s="34">
        <f t="shared" ref="H57:H76" si="9">SUM(C57:G57)</f>
        <v>850000</v>
      </c>
      <c r="I57" s="60"/>
      <c r="J57" s="60"/>
    </row>
    <row r="58" spans="1:10" ht="19.5" customHeight="1">
      <c r="A58" s="99"/>
      <c r="B58" s="93"/>
      <c r="C58" s="37">
        <v>168291</v>
      </c>
      <c r="D58" s="37">
        <v>123930</v>
      </c>
      <c r="E58" s="37">
        <v>86625</v>
      </c>
      <c r="F58" s="37">
        <v>166211</v>
      </c>
      <c r="G58" s="37">
        <v>170000</v>
      </c>
      <c r="H58" s="59">
        <f t="shared" si="9"/>
        <v>715057</v>
      </c>
      <c r="I58" s="60">
        <f>D58-D57</f>
        <v>-46070</v>
      </c>
      <c r="J58" s="60">
        <f>E58-E57</f>
        <v>-83375</v>
      </c>
    </row>
    <row r="59" spans="1:10" ht="19.5" customHeight="1">
      <c r="A59" s="99"/>
      <c r="B59" s="92" t="s">
        <v>31</v>
      </c>
      <c r="C59" s="34">
        <v>66000</v>
      </c>
      <c r="D59" s="34">
        <v>66000</v>
      </c>
      <c r="E59" s="34">
        <v>66000</v>
      </c>
      <c r="F59" s="34">
        <v>66000</v>
      </c>
      <c r="G59" s="34">
        <v>66000</v>
      </c>
      <c r="H59" s="34">
        <f t="shared" si="9"/>
        <v>330000</v>
      </c>
      <c r="I59" s="60"/>
      <c r="J59" s="60"/>
    </row>
    <row r="60" spans="1:10" ht="19.5" customHeight="1">
      <c r="A60" s="99"/>
      <c r="B60" s="93"/>
      <c r="C60" s="37">
        <v>59400</v>
      </c>
      <c r="D60" s="74">
        <v>58173</v>
      </c>
      <c r="E60" s="37">
        <v>104092</v>
      </c>
      <c r="F60" s="37">
        <v>73845</v>
      </c>
      <c r="G60" s="37">
        <v>66000</v>
      </c>
      <c r="H60" s="59">
        <f t="shared" si="9"/>
        <v>361510</v>
      </c>
      <c r="I60" s="60">
        <f>D60-D59</f>
        <v>-7827</v>
      </c>
      <c r="J60" s="60">
        <f>E60-E59</f>
        <v>38092</v>
      </c>
    </row>
    <row r="61" spans="1:10" ht="20.100000000000001" customHeight="1">
      <c r="A61" s="99"/>
      <c r="B61" s="127" t="s">
        <v>12</v>
      </c>
      <c r="C61" s="34">
        <v>651133</v>
      </c>
      <c r="D61" s="34">
        <v>659664</v>
      </c>
      <c r="E61" s="34">
        <v>668909</v>
      </c>
      <c r="F61" s="34">
        <v>678305</v>
      </c>
      <c r="G61" s="34">
        <v>687833</v>
      </c>
      <c r="H61" s="34">
        <f t="shared" si="9"/>
        <v>3345844</v>
      </c>
      <c r="I61" s="60"/>
      <c r="J61" s="60"/>
    </row>
    <row r="62" spans="1:10" ht="20.100000000000001" customHeight="1">
      <c r="A62" s="99"/>
      <c r="B62" s="128"/>
      <c r="C62" s="48">
        <v>665416</v>
      </c>
      <c r="D62" s="48">
        <v>672820</v>
      </c>
      <c r="E62" s="48">
        <v>661338</v>
      </c>
      <c r="F62" s="48">
        <v>698534</v>
      </c>
      <c r="G62" s="48">
        <v>687833</v>
      </c>
      <c r="H62" s="59">
        <f t="shared" si="9"/>
        <v>3385941</v>
      </c>
      <c r="I62" s="60">
        <f>D62-D61</f>
        <v>13156</v>
      </c>
      <c r="J62" s="60">
        <f>E62-E61</f>
        <v>-7571</v>
      </c>
    </row>
    <row r="63" spans="1:10" ht="20.100000000000001" customHeight="1">
      <c r="A63" s="99"/>
      <c r="B63" s="117" t="s">
        <v>29</v>
      </c>
      <c r="C63" s="59">
        <v>68000</v>
      </c>
      <c r="D63" s="59">
        <v>65000</v>
      </c>
      <c r="E63" s="59">
        <v>65000</v>
      </c>
      <c r="F63" s="59">
        <v>65000</v>
      </c>
      <c r="G63" s="59">
        <v>65000</v>
      </c>
      <c r="H63" s="34">
        <f t="shared" si="9"/>
        <v>328000</v>
      </c>
      <c r="I63" s="60"/>
      <c r="J63" s="60"/>
    </row>
    <row r="64" spans="1:10" ht="20.100000000000001" customHeight="1">
      <c r="A64" s="99"/>
      <c r="B64" s="118"/>
      <c r="C64" s="37">
        <v>53070</v>
      </c>
      <c r="D64" s="37">
        <v>53764</v>
      </c>
      <c r="E64" s="37">
        <v>60558</v>
      </c>
      <c r="F64" s="37">
        <v>67570</v>
      </c>
      <c r="G64" s="37">
        <v>65000</v>
      </c>
      <c r="H64" s="59">
        <f t="shared" si="9"/>
        <v>299962</v>
      </c>
      <c r="I64" s="60">
        <f>D64-D63</f>
        <v>-11236</v>
      </c>
      <c r="J64" s="60">
        <f>E64-E63</f>
        <v>-4442</v>
      </c>
    </row>
    <row r="65" spans="1:10" ht="20.100000000000001" customHeight="1">
      <c r="A65" s="99"/>
      <c r="B65" s="92" t="s">
        <v>0</v>
      </c>
      <c r="C65" s="34">
        <f t="shared" ref="C65:G66" si="10">C57+C59+C61+C63</f>
        <v>955133</v>
      </c>
      <c r="D65" s="34">
        <f t="shared" si="10"/>
        <v>960664</v>
      </c>
      <c r="E65" s="34">
        <f t="shared" si="10"/>
        <v>969909</v>
      </c>
      <c r="F65" s="34">
        <f t="shared" si="10"/>
        <v>979305</v>
      </c>
      <c r="G65" s="34">
        <f t="shared" si="10"/>
        <v>988833</v>
      </c>
      <c r="H65" s="34">
        <f t="shared" si="9"/>
        <v>4853844</v>
      </c>
      <c r="I65" s="60"/>
      <c r="J65" s="60"/>
    </row>
    <row r="66" spans="1:10" ht="20.100000000000001" customHeight="1">
      <c r="A66" s="93"/>
      <c r="B66" s="93"/>
      <c r="C66" s="75">
        <f t="shared" si="10"/>
        <v>946177</v>
      </c>
      <c r="D66" s="75">
        <f t="shared" si="10"/>
        <v>908687</v>
      </c>
      <c r="E66" s="75">
        <f t="shared" si="10"/>
        <v>912613</v>
      </c>
      <c r="F66" s="75">
        <f t="shared" si="10"/>
        <v>1006160</v>
      </c>
      <c r="G66" s="75">
        <f t="shared" si="10"/>
        <v>988833</v>
      </c>
      <c r="H66" s="59">
        <f t="shared" si="9"/>
        <v>4762470</v>
      </c>
      <c r="I66" s="60">
        <f>D66-D65</f>
        <v>-51977</v>
      </c>
      <c r="J66" s="60">
        <f>E66-E65</f>
        <v>-57296</v>
      </c>
    </row>
    <row r="67" spans="1:10" ht="20.100000000000001" customHeight="1">
      <c r="A67" s="98" t="s">
        <v>8</v>
      </c>
      <c r="B67" s="89"/>
      <c r="C67" s="59">
        <v>207175</v>
      </c>
      <c r="D67" s="59">
        <v>248948</v>
      </c>
      <c r="E67" s="59">
        <v>312024</v>
      </c>
      <c r="F67" s="59">
        <v>238625</v>
      </c>
      <c r="G67" s="59">
        <v>235200</v>
      </c>
      <c r="H67" s="34">
        <f t="shared" si="9"/>
        <v>1241972</v>
      </c>
      <c r="I67" s="60"/>
      <c r="J67" s="60"/>
    </row>
    <row r="68" spans="1:10" ht="20.100000000000001" customHeight="1">
      <c r="A68" s="90"/>
      <c r="B68" s="91"/>
      <c r="C68" s="37">
        <v>167675</v>
      </c>
      <c r="D68" s="37">
        <v>132929</v>
      </c>
      <c r="E68" s="37">
        <v>189241</v>
      </c>
      <c r="F68" s="37">
        <v>168093</v>
      </c>
      <c r="G68" s="37">
        <v>235200</v>
      </c>
      <c r="H68" s="59">
        <f t="shared" si="9"/>
        <v>893138</v>
      </c>
      <c r="I68" s="60">
        <f>D68-D67</f>
        <v>-116019</v>
      </c>
      <c r="J68" s="60">
        <f>E68-E67</f>
        <v>-122783</v>
      </c>
    </row>
    <row r="69" spans="1:10" ht="20.100000000000001" customHeight="1">
      <c r="A69" s="98" t="s">
        <v>27</v>
      </c>
      <c r="B69" s="89"/>
      <c r="C69" s="59">
        <v>1317345</v>
      </c>
      <c r="D69" s="59">
        <v>1240253</v>
      </c>
      <c r="E69" s="59">
        <v>1240318</v>
      </c>
      <c r="F69" s="59">
        <v>1252421</v>
      </c>
      <c r="G69" s="59">
        <v>1256451</v>
      </c>
      <c r="H69" s="34">
        <f t="shared" si="9"/>
        <v>6306788</v>
      </c>
      <c r="I69" s="60"/>
      <c r="J69" s="60"/>
    </row>
    <row r="70" spans="1:10" ht="20.100000000000001" customHeight="1">
      <c r="A70" s="90"/>
      <c r="B70" s="91"/>
      <c r="C70" s="37">
        <v>1273307</v>
      </c>
      <c r="D70" s="74">
        <v>1476099</v>
      </c>
      <c r="E70" s="37">
        <v>1295999</v>
      </c>
      <c r="F70" s="37">
        <v>1299023</v>
      </c>
      <c r="G70" s="37">
        <v>1256451</v>
      </c>
      <c r="H70" s="59">
        <f t="shared" si="9"/>
        <v>6600879</v>
      </c>
      <c r="I70" s="60">
        <f>D70-D69</f>
        <v>235846</v>
      </c>
      <c r="J70" s="60">
        <f>E70-E69</f>
        <v>55681</v>
      </c>
    </row>
    <row r="71" spans="1:10" ht="20.100000000000001" customHeight="1">
      <c r="A71" s="99" t="s">
        <v>15</v>
      </c>
      <c r="B71" s="106" t="s">
        <v>13</v>
      </c>
      <c r="C71" s="59">
        <v>839179</v>
      </c>
      <c r="D71" s="59">
        <v>832312</v>
      </c>
      <c r="E71" s="59">
        <v>807908</v>
      </c>
      <c r="F71" s="59">
        <v>781673</v>
      </c>
      <c r="G71" s="59">
        <v>755073</v>
      </c>
      <c r="H71" s="34">
        <f t="shared" si="9"/>
        <v>4016145</v>
      </c>
      <c r="I71" s="60"/>
      <c r="J71" s="60"/>
    </row>
    <row r="72" spans="1:10" ht="20.100000000000001" customHeight="1">
      <c r="A72" s="99"/>
      <c r="B72" s="119"/>
      <c r="C72" s="37">
        <v>806316</v>
      </c>
      <c r="D72" s="37">
        <v>741554</v>
      </c>
      <c r="E72" s="37">
        <v>679674</v>
      </c>
      <c r="F72" s="37">
        <v>631182</v>
      </c>
      <c r="G72" s="37">
        <v>755073</v>
      </c>
      <c r="H72" s="59">
        <f t="shared" si="9"/>
        <v>3613799</v>
      </c>
      <c r="I72" s="60">
        <f>D72-D71</f>
        <v>-90758</v>
      </c>
      <c r="J72" s="60">
        <f>E72-E71</f>
        <v>-128234</v>
      </c>
    </row>
    <row r="73" spans="1:10" ht="20.100000000000001" customHeight="1">
      <c r="A73" s="99"/>
      <c r="B73" s="122" t="s">
        <v>14</v>
      </c>
      <c r="C73" s="34">
        <v>3218116</v>
      </c>
      <c r="D73" s="34">
        <v>3303810</v>
      </c>
      <c r="E73" s="34">
        <v>3366306</v>
      </c>
      <c r="F73" s="34">
        <v>3221052</v>
      </c>
      <c r="G73" s="34">
        <v>3223436</v>
      </c>
      <c r="H73" s="34">
        <f t="shared" si="9"/>
        <v>16332720</v>
      </c>
      <c r="I73" s="60"/>
      <c r="J73" s="60"/>
    </row>
    <row r="74" spans="1:10" ht="20.100000000000001" customHeight="1">
      <c r="A74" s="99"/>
      <c r="B74" s="119"/>
      <c r="C74" s="48">
        <v>3218116</v>
      </c>
      <c r="D74" s="48">
        <v>3303810</v>
      </c>
      <c r="E74" s="48">
        <v>3365660</v>
      </c>
      <c r="F74" s="48">
        <v>3188652</v>
      </c>
      <c r="G74" s="48">
        <v>3223436</v>
      </c>
      <c r="H74" s="59">
        <f t="shared" si="9"/>
        <v>16299674</v>
      </c>
      <c r="I74" s="60">
        <f>D74-D73</f>
        <v>0</v>
      </c>
      <c r="J74" s="60">
        <f>E74-E73</f>
        <v>-646</v>
      </c>
    </row>
    <row r="75" spans="1:10" ht="20.100000000000001" customHeight="1">
      <c r="A75" s="99"/>
      <c r="B75" s="92" t="s">
        <v>0</v>
      </c>
      <c r="C75" s="34">
        <f t="shared" ref="C75:G76" si="11">C71+C73</f>
        <v>4057295</v>
      </c>
      <c r="D75" s="34">
        <f t="shared" si="11"/>
        <v>4136122</v>
      </c>
      <c r="E75" s="34">
        <f t="shared" si="11"/>
        <v>4174214</v>
      </c>
      <c r="F75" s="34">
        <f t="shared" si="11"/>
        <v>4002725</v>
      </c>
      <c r="G75" s="34">
        <f t="shared" si="11"/>
        <v>3978509</v>
      </c>
      <c r="H75" s="34">
        <f t="shared" si="9"/>
        <v>20348865</v>
      </c>
      <c r="I75" s="60"/>
      <c r="J75" s="60"/>
    </row>
    <row r="76" spans="1:10" ht="20.100000000000001" customHeight="1" thickBot="1">
      <c r="A76" s="99"/>
      <c r="B76" s="99"/>
      <c r="C76" s="65">
        <f t="shared" si="11"/>
        <v>4024432</v>
      </c>
      <c r="D76" s="65">
        <f t="shared" si="11"/>
        <v>4045364</v>
      </c>
      <c r="E76" s="65">
        <f t="shared" si="11"/>
        <v>4045334</v>
      </c>
      <c r="F76" s="65">
        <f t="shared" si="11"/>
        <v>3819834</v>
      </c>
      <c r="G76" s="65">
        <f t="shared" si="11"/>
        <v>3978509</v>
      </c>
      <c r="H76" s="65">
        <f t="shared" si="9"/>
        <v>19913473</v>
      </c>
      <c r="I76" s="60">
        <f>D76-D75</f>
        <v>-90758</v>
      </c>
      <c r="J76" s="60">
        <f>E76-E75</f>
        <v>-128880</v>
      </c>
    </row>
    <row r="77" spans="1:10" ht="20.100000000000001" customHeight="1">
      <c r="A77" s="120" t="s">
        <v>33</v>
      </c>
      <c r="B77" s="81">
        <v>40310457</v>
      </c>
      <c r="C77" s="76">
        <v>41733163</v>
      </c>
      <c r="D77" s="76">
        <v>40608453</v>
      </c>
      <c r="E77" s="76">
        <v>39495447</v>
      </c>
      <c r="F77" s="76">
        <v>38466695</v>
      </c>
      <c r="G77" s="76">
        <v>37443159</v>
      </c>
      <c r="H77" s="76"/>
      <c r="I77" s="60"/>
      <c r="J77" s="60"/>
    </row>
    <row r="78" spans="1:10" ht="20.100000000000001" customHeight="1" thickBot="1">
      <c r="A78" s="121"/>
      <c r="B78" s="19" t="s">
        <v>65</v>
      </c>
      <c r="C78" s="77">
        <v>41487265</v>
      </c>
      <c r="D78" s="77">
        <f>C78+D47-D74</f>
        <v>40310457</v>
      </c>
      <c r="E78" s="77">
        <f>D78+E47-E74</f>
        <v>38949897</v>
      </c>
      <c r="F78" s="77">
        <f>E78+F47-F74</f>
        <v>37540145</v>
      </c>
      <c r="G78" s="77">
        <v>36516609</v>
      </c>
      <c r="H78" s="77"/>
      <c r="I78" s="60">
        <f>D78-D77</f>
        <v>-297996</v>
      </c>
      <c r="J78" s="60">
        <f>E78-E77</f>
        <v>-545550</v>
      </c>
    </row>
    <row r="79" spans="1:10" ht="20.100000000000001" customHeight="1">
      <c r="A79" s="113" t="s">
        <v>1</v>
      </c>
      <c r="B79" s="114"/>
      <c r="C79" s="59">
        <v>1000</v>
      </c>
      <c r="D79" s="59">
        <v>1000</v>
      </c>
      <c r="E79" s="59">
        <v>1000</v>
      </c>
      <c r="F79" s="59">
        <v>1000</v>
      </c>
      <c r="G79" s="59">
        <v>1000</v>
      </c>
      <c r="H79" s="59">
        <f>SUM(C79:G79)</f>
        <v>5000</v>
      </c>
      <c r="I79" s="60"/>
      <c r="J79" s="60"/>
    </row>
    <row r="80" spans="1:10" ht="20.100000000000001" customHeight="1">
      <c r="A80" s="115"/>
      <c r="B80" s="116"/>
      <c r="C80" s="37">
        <v>0</v>
      </c>
      <c r="D80" s="37">
        <v>0</v>
      </c>
      <c r="E80" s="37">
        <v>1000</v>
      </c>
      <c r="F80" s="37">
        <v>1000</v>
      </c>
      <c r="G80" s="37">
        <v>1000</v>
      </c>
      <c r="H80" s="37">
        <f>SUM(C80:G80)</f>
        <v>3000</v>
      </c>
      <c r="I80" s="60">
        <f>D80-D79</f>
        <v>-1000</v>
      </c>
      <c r="J80" s="60">
        <f>E80-E79</f>
        <v>0</v>
      </c>
    </row>
    <row r="81" spans="1:10" ht="20.100000000000001" customHeight="1">
      <c r="A81" s="92" t="s">
        <v>7</v>
      </c>
      <c r="B81" s="5" t="s">
        <v>10</v>
      </c>
      <c r="C81" s="34">
        <f>C65+C67+C69+C75+C79</f>
        <v>6537948</v>
      </c>
      <c r="D81" s="34">
        <f t="shared" ref="D81:G82" si="12">D65+D67+D69+D75+D79</f>
        <v>6586987</v>
      </c>
      <c r="E81" s="34">
        <f t="shared" si="12"/>
        <v>6697465</v>
      </c>
      <c r="F81" s="34">
        <f t="shared" si="12"/>
        <v>6474076</v>
      </c>
      <c r="G81" s="34">
        <f>G65+G67+G69+G75+G79</f>
        <v>6459993</v>
      </c>
      <c r="H81" s="34">
        <f>SUM(C81:G81)</f>
        <v>32756469</v>
      </c>
      <c r="I81" s="60"/>
      <c r="J81" s="60"/>
    </row>
    <row r="82" spans="1:10" ht="20.100000000000001" customHeight="1">
      <c r="A82" s="93"/>
      <c r="B82" s="30" t="s">
        <v>62</v>
      </c>
      <c r="C82" s="48">
        <f>C66+C68+C70+C76+C80</f>
        <v>6411591</v>
      </c>
      <c r="D82" s="48">
        <f t="shared" si="12"/>
        <v>6563079</v>
      </c>
      <c r="E82" s="48">
        <f t="shared" si="12"/>
        <v>6444187</v>
      </c>
      <c r="F82" s="48">
        <f t="shared" si="12"/>
        <v>6294110</v>
      </c>
      <c r="G82" s="48">
        <f t="shared" si="12"/>
        <v>6459993</v>
      </c>
      <c r="H82" s="48">
        <f>SUM(C82:G82)</f>
        <v>32172960</v>
      </c>
      <c r="I82" s="60"/>
      <c r="J82" s="60"/>
    </row>
    <row r="83" spans="1:10" ht="21.75" customHeight="1" thickBot="1">
      <c r="C83" s="71">
        <f>C82-C81</f>
        <v>-126357</v>
      </c>
      <c r="D83" s="71">
        <f>D82-D81</f>
        <v>-23908</v>
      </c>
      <c r="E83" s="71">
        <f>E82-E81</f>
        <v>-253278</v>
      </c>
      <c r="F83" s="71">
        <f>F82-F81</f>
        <v>-179966</v>
      </c>
      <c r="G83" s="70"/>
      <c r="H83" s="78"/>
      <c r="I83" s="73">
        <f>I66+I68+I70+I76+I80</f>
        <v>-23908</v>
      </c>
      <c r="J83" s="73">
        <f>J66+J68+J70+J76+J80</f>
        <v>-253278</v>
      </c>
    </row>
    <row r="84" spans="1:10" ht="20.100000000000001" customHeight="1" thickBot="1">
      <c r="A84" s="21" t="s">
        <v>35</v>
      </c>
      <c r="B84" s="14"/>
      <c r="C84" s="79">
        <f t="shared" ref="C84:H84" si="13">C53-C82</f>
        <v>212977</v>
      </c>
      <c r="D84" s="80">
        <f>D53-D82</f>
        <v>218875</v>
      </c>
      <c r="E84" s="80">
        <f>E53-E82</f>
        <v>0</v>
      </c>
      <c r="F84" s="80">
        <f>F53-F82</f>
        <v>0</v>
      </c>
      <c r="G84" s="80">
        <f t="shared" si="13"/>
        <v>0</v>
      </c>
      <c r="H84" s="80">
        <f t="shared" si="13"/>
        <v>431852</v>
      </c>
      <c r="I84" s="36"/>
    </row>
    <row r="85" spans="1:10" ht="20.100000000000001" customHeight="1">
      <c r="C85" s="29"/>
      <c r="D85" s="29"/>
      <c r="E85" s="29"/>
      <c r="F85" s="29"/>
      <c r="G85" s="3"/>
    </row>
  </sheetData>
  <mergeCells count="46">
    <mergeCell ref="A50:B51"/>
    <mergeCell ref="A48:B49"/>
    <mergeCell ref="B61:B62"/>
    <mergeCell ref="B44:B45"/>
    <mergeCell ref="A79:B80"/>
    <mergeCell ref="B63:B64"/>
    <mergeCell ref="B65:B66"/>
    <mergeCell ref="A67:B68"/>
    <mergeCell ref="B75:B76"/>
    <mergeCell ref="A71:A76"/>
    <mergeCell ref="B71:B72"/>
    <mergeCell ref="A77:A78"/>
    <mergeCell ref="B73:B74"/>
    <mergeCell ref="A69:B70"/>
    <mergeCell ref="A38:B39"/>
    <mergeCell ref="A21:A31"/>
    <mergeCell ref="A57:A66"/>
    <mergeCell ref="A7:B8"/>
    <mergeCell ref="H7:H8"/>
    <mergeCell ref="A9:B10"/>
    <mergeCell ref="A11:B12"/>
    <mergeCell ref="A13:B14"/>
    <mergeCell ref="B57:B58"/>
    <mergeCell ref="B59:B60"/>
    <mergeCell ref="B21:B22"/>
    <mergeCell ref="B23:B24"/>
    <mergeCell ref="B25:B26"/>
    <mergeCell ref="B27:B28"/>
    <mergeCell ref="B30:B31"/>
    <mergeCell ref="A40:B41"/>
    <mergeCell ref="I1:J2"/>
    <mergeCell ref="G6:H6"/>
    <mergeCell ref="G33:H33"/>
    <mergeCell ref="A15:B16"/>
    <mergeCell ref="A81:A82"/>
    <mergeCell ref="H34:H35"/>
    <mergeCell ref="H55:H56"/>
    <mergeCell ref="B46:B47"/>
    <mergeCell ref="A34:B35"/>
    <mergeCell ref="A55:B56"/>
    <mergeCell ref="A52:A53"/>
    <mergeCell ref="A42:A47"/>
    <mergeCell ref="B42:B43"/>
    <mergeCell ref="A17:B18"/>
    <mergeCell ref="A19:B20"/>
    <mergeCell ref="A36:B37"/>
  </mergeCells>
  <phoneticPr fontId="1"/>
  <printOptions horizontalCentered="1"/>
  <pageMargins left="0.19685039370078741" right="0.19685039370078741" top="0.74803149606299213" bottom="0.74803149606299213" header="0.31496062992125984" footer="0.31496062992125984"/>
  <pageSetup paperSize="9" scale="68" orientation="portrait" r:id="rId1"/>
  <headerFooter alignWithMargins="0"/>
  <rowBreaks count="1" manualBreakCount="1">
    <brk id="3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◎第5期経営計画・実績 </vt:lpstr>
      <vt:lpstr>'◎第5期経営計画・実績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GW12250</dc:creator>
  <cp:lastModifiedBy>長崎 克洋</cp:lastModifiedBy>
  <cp:lastPrinted>2019-02-14T04:24:56Z</cp:lastPrinted>
  <dcterms:created xsi:type="dcterms:W3CDTF">1997-01-08T22:48:59Z</dcterms:created>
  <dcterms:modified xsi:type="dcterms:W3CDTF">2019-02-14T04:41:23Z</dcterms:modified>
</cp:coreProperties>
</file>