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omain-p\hikone\介護福祉課\▽介護保険係\99-04　【その他】\99-20　【市HP関連】\02 介護保険事業者関係\003 居宅介護支援事業\最新完了分\"/>
    </mc:Choice>
  </mc:AlternateContent>
  <bookViews>
    <workbookView xWindow="765" yWindow="765" windowWidth="17010" windowHeight="11235" tabRatio="665"/>
  </bookViews>
  <sheets>
    <sheet name="居宅介護支援（１枚版）" sheetId="1" r:id="rId1"/>
    <sheet name="記入方法" sheetId="5" r:id="rId2"/>
    <sheet name="【記載例】居宅介護支援" sheetId="10" r:id="rId3"/>
    <sheet name="プルダウン・リスト" sheetId="2" r:id="rId4"/>
  </sheets>
  <definedNames>
    <definedName name="_xlnm.Print_Area" localSheetId="2">【記載例】居宅介護支援!$A$1:$BD$51</definedName>
    <definedName name="_xlnm.Print_Area" localSheetId="1">記入方法!$A$1:$O$77</definedName>
    <definedName name="_xlnm.Print_Area" localSheetId="0">'居宅介護支援（１枚版）'!$A$1:$BD$49</definedName>
    <definedName name="_xlnm.Print_Titles" localSheetId="2">【記載例】居宅介護支援!$1:$13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4" i="1" l="1"/>
  <c r="C43" i="1" l="1"/>
  <c r="H43" i="1"/>
  <c r="B28" i="1"/>
  <c r="G37" i="1"/>
  <c r="E37" i="1"/>
  <c r="G34" i="1"/>
  <c r="AU9" i="1" l="1"/>
  <c r="AU9" i="10"/>
  <c r="G36" i="1" l="1"/>
  <c r="E36" i="1"/>
  <c r="G35" i="1"/>
  <c r="E35" i="1"/>
  <c r="E38" i="1" s="1"/>
  <c r="G39" i="10"/>
  <c r="G37" i="10"/>
  <c r="E39" i="10"/>
  <c r="E38" i="10"/>
  <c r="E37" i="10"/>
  <c r="E36" i="10"/>
  <c r="H42" i="1" l="1"/>
  <c r="C42" i="1"/>
  <c r="P38" i="1"/>
  <c r="C48" i="1" s="1"/>
  <c r="L38" i="1"/>
  <c r="J38" i="1"/>
  <c r="G38" i="1"/>
  <c r="M43" i="1" l="1"/>
  <c r="H48" i="1" s="1"/>
  <c r="M48"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17" i="1"/>
  <c r="AU16" i="1"/>
  <c r="AU14" i="1"/>
  <c r="B15" i="1" l="1"/>
  <c r="B16" i="1" s="1"/>
  <c r="B17" i="1" s="1"/>
  <c r="B18" i="1" s="1"/>
  <c r="B19" i="1" s="1"/>
  <c r="B20" i="1" s="1"/>
  <c r="B21" i="1" s="1"/>
  <c r="B22" i="1" s="1"/>
  <c r="B23" i="1" s="1"/>
  <c r="B24" i="1" l="1"/>
  <c r="B25" i="1" l="1"/>
  <c r="B26" i="1" s="1"/>
  <c r="B27" i="1" s="1"/>
  <c r="X2" i="1"/>
  <c r="AZ7" i="1" s="1"/>
  <c r="AT11" i="1" l="1"/>
  <c r="AT12" i="1" s="1"/>
  <c r="AT13" i="1" s="1"/>
  <c r="AR11" i="1"/>
  <c r="AR12" i="1" s="1"/>
  <c r="AR13" i="1" s="1"/>
  <c r="AS11" i="1"/>
  <c r="AS12" i="1" s="1"/>
  <c r="AS13" i="1" s="1"/>
  <c r="B29"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2" i="1"/>
  <c r="AW21" i="1"/>
  <c r="AW23" i="1"/>
  <c r="AW25" i="1"/>
  <c r="AW26" i="1"/>
  <c r="AW24" i="1"/>
  <c r="AW16" i="1"/>
  <c r="AW14" i="1"/>
  <c r="AW18" i="1"/>
  <c r="AW28" i="1"/>
  <c r="AW20" i="1"/>
  <c r="AW19" i="1"/>
  <c r="AW29" i="1"/>
  <c r="AW17" i="1"/>
  <c r="AW27" i="1"/>
</calcChain>
</file>

<file path=xl/sharedStrings.xml><?xml version="1.0" encoding="utf-8"?>
<sst xmlns="http://schemas.openxmlformats.org/spreadsheetml/2006/main" count="308" uniqueCount="149">
  <si>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</si>
  <si>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</si>
  <si>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</si>
  <si>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</si>
  <si>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</si>
  <si>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</si>
  <si>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</si>
  <si>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</si>
  <si>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</si>
  <si>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</si>
  <si>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</si>
  <si>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</si>
  <si>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</si>
  <si>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</si>
  <si>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</si>
  <si>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</si>
  <si>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</si>
  <si>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</si>
  <si>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</si>
  <si>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</si>
  <si>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</si>
  <si>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</si>
  <si>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</si>
  <si>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</si>
  <si>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</si>
  <si>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</si>
  <si>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</si>
  <si>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</si>
  <si>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</si>
  <si>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</si>
  <si>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</si>
  <si>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</si>
  <si>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</si>
  <si>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</si>
  <si>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</si>
  <si>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</si>
  <si>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</si>
  <si>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</si>
  <si>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</si>
  <si>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</si>
  <si>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</si>
  <si>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</si>
  <si>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</si>
  <si>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</si>
  <si>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</si>
  <si>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</si>
  <si>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</si>
  <si>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</si>
  <si>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</si>
  <si>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</si>
  <si>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</si>
  <si>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</si>
  <si>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</si>
  <si>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</si>
  <si>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</si>
  <si>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</si>
  <si>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</si>
  <si>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</si>
  <si>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</si>
  <si>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</si>
  <si>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</si>
  <si>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</si>
  <si>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</si>
  <si>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</si>
  <si>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</si>
  <si>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</si>
  <si>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</si>
  <si>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</si>
  <si>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</si>
  <si>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</si>
  <si>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</si>
  <si>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</si>
  <si>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</si>
  <si>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</si>
  <si>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</si>
  <si>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</si>
  <si>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</si>
  <si>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</si>
  <si>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</si>
  <si>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</si>
  <si>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</si>
  <si>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</si>
  <si>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</si>
  <si>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</si>
  <si>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</si>
  <si>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</si>
  <si>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</si>
  <si>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</si>
  <si>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</si>
  <si>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</si>
  <si>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</si>
  <si>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</si>
  <si>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</si>
  <si>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</si>
  <si>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</si>
  <si>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</si>
  <si>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</si>
  <si>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</si>
  <si>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</si>
  <si>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</si>
  <si>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</si>
  <si>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</si>
  <si>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</si>
  <si>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</si>
  <si>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</si>
  <si>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</si>
  <si>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</si>
  <si>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</si>
  <si>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</si>
  <si>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</si>
  <si>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</si>
  <si>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</si>
  <si>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</si>
  <si>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</si>
  <si>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</si>
  <si>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</si>
  <si>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</si>
  <si>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</si>
  <si>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</si>
  <si>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</si>
  <si>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</si>
  <si>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</si>
  <si>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</si>
  <si>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</si>
  <si>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</si>
  <si>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</si>
  <si>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</si>
  <si>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</si>
  <si>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</si>
  <si>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</si>
  <si>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</si>
  <si>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</si>
  <si>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</si>
  <si>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</si>
  <si>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</si>
  <si>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</si>
  <si>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</si>
  <si>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</si>
  <si>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</si>
  <si>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</si>
  <si>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</si>
  <si>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</si>
  <si>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</si>
  <si>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</si>
  <si>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</si>
  <si>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</si>
  <si>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r>
      <t>(※)【</t>
    </r>
    <r>
      <rPr>
        <sz val="14"/>
        <color rgb="FFFF0000"/>
        <rFont val="HGSｺﾞｼｯｸM"/>
        <family val="3"/>
        <charset val="128"/>
      </rPr>
      <t>市確認入力欄</t>
    </r>
    <r>
      <rPr>
        <sz val="14"/>
        <rFont val="HGSｺﾞｼｯｸM"/>
        <family val="3"/>
        <charset val="128"/>
      </rPr>
      <t>】人員基準の確認（介護支援専門員（</t>
    </r>
    <r>
      <rPr>
        <sz val="14"/>
        <color rgb="FFFF0000"/>
        <rFont val="HGSｺﾞｼｯｸM"/>
        <family val="3"/>
        <charset val="128"/>
      </rPr>
      <t>居宅介護支援</t>
    </r>
    <r>
      <rPr>
        <sz val="14"/>
        <rFont val="HGSｺﾞｼｯｸM"/>
        <family val="3"/>
        <charset val="128"/>
      </rPr>
      <t>））</t>
    </r>
    <rPh sb="4" eb="5">
      <t>シ</t>
    </rPh>
    <rPh sb="5" eb="7">
      <t>カクニン</t>
    </rPh>
    <rPh sb="7" eb="9">
      <t>ニュウリョク</t>
    </rPh>
    <rPh sb="9" eb="10">
      <t>ラン</t>
    </rPh>
    <rPh sb="11" eb="13">
      <t>ジンイン</t>
    </rPh>
    <rPh sb="13" eb="15">
      <t>キジュン</t>
    </rPh>
    <rPh sb="16" eb="18">
      <t>カクニン</t>
    </rPh>
    <rPh sb="19" eb="21">
      <t>カイゴ</t>
    </rPh>
    <rPh sb="21" eb="23">
      <t>シエン</t>
    </rPh>
    <rPh sb="23" eb="26">
      <t>センモンイン</t>
    </rPh>
    <rPh sb="27" eb="29">
      <t>キョタク</t>
    </rPh>
    <rPh sb="29" eb="31">
      <t>カイゴ</t>
    </rPh>
    <rPh sb="31" eb="33">
      <t>シエン</t>
    </rPh>
    <phoneticPr fontId="1"/>
  </si>
  <si>
    <t>　(※)【市確認入力欄】 常勤換算による配置が求められる職種について、各欄に該当する数字を入力し、常勤換算後の人数を算出してください。</t>
    <rPh sb="5" eb="6">
      <t>シ</t>
    </rPh>
    <rPh sb="6" eb="8">
      <t>カクニン</t>
    </rPh>
    <rPh sb="8" eb="10">
      <t>ニュウリョク</t>
    </rPh>
    <rPh sb="10" eb="11">
      <t>ラン</t>
    </rPh>
    <rPh sb="13" eb="15">
      <t>ジョウキン</t>
    </rPh>
    <rPh sb="15" eb="17">
      <t>カンサン</t>
    </rPh>
    <rPh sb="20" eb="22">
      <t>ハイチ</t>
    </rPh>
    <rPh sb="23" eb="24">
      <t>モト</t>
    </rPh>
    <rPh sb="28" eb="30">
      <t>ショクシュ</t>
    </rPh>
    <rPh sb="35" eb="36">
      <t>カク</t>
    </rPh>
    <rPh sb="36" eb="37">
      <t>ラン</t>
    </rPh>
    <rPh sb="38" eb="40">
      <t>ガイトウ</t>
    </rPh>
    <rPh sb="42" eb="44">
      <t>スウジ</t>
    </rPh>
    <rPh sb="45" eb="47">
      <t>ニュウリョク</t>
    </rPh>
    <rPh sb="49" eb="51">
      <t>ジョウキン</t>
    </rPh>
    <rPh sb="51" eb="53">
      <t>カンサン</t>
    </rPh>
    <rPh sb="53" eb="54">
      <t>ゴ</t>
    </rPh>
    <rPh sb="55" eb="57">
      <t>ニンズウ</t>
    </rPh>
    <rPh sb="58" eb="60">
      <t>サンシュツ</t>
    </rPh>
    <phoneticPr fontId="1"/>
  </si>
  <si>
    <t>(※)【市確認入力欄】人員基準の確認（介護支援専門員（居宅介護支援））</t>
    <rPh sb="4" eb="5">
      <t>シ</t>
    </rPh>
    <rPh sb="5" eb="7">
      <t>カクニン</t>
    </rPh>
    <rPh sb="7" eb="9">
      <t>ニュウリョク</t>
    </rPh>
    <rPh sb="9" eb="10">
      <t>ラン</t>
    </rPh>
    <rPh sb="11" eb="13">
      <t>ジンイン</t>
    </rPh>
    <rPh sb="13" eb="15">
      <t>キジュン</t>
    </rPh>
    <rPh sb="16" eb="18">
      <t>カクニン</t>
    </rPh>
    <rPh sb="19" eb="21">
      <t>カイゴ</t>
    </rPh>
    <rPh sb="21" eb="23">
      <t>シエン</t>
    </rPh>
    <rPh sb="23" eb="26">
      <t>センモンイン</t>
    </rPh>
    <rPh sb="27" eb="29">
      <t>キョタク</t>
    </rPh>
    <rPh sb="29" eb="31">
      <t>カイゴ</t>
    </rPh>
    <rPh sb="31" eb="33">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</si>
</sst>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0" borderId="13"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4" fillId="3" borderId="0" xfId="0" applyFont="1" applyFill="1" applyAlignment="1">
      <alignment horizontal="left" vertical="center"/>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CC"/>
    <pageSetUpPr fitToPage="1"/>
  </sheetPr>
  <dimension ref="A1:BF55"/>
  <sheetViews>
    <sheetView showGridLines="0" tabSelected="1" view="pageBreakPreview" zoomScale="75" zoomScaleNormal="55" zoomScaleSheetLayoutView="75" workbookViewId="0">
      <selection activeCell="AB2" sqref="AB2:A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28" t="s">
        <v>110</v>
      </c>
      <c r="AN1" s="228"/>
      <c r="AO1" s="228"/>
      <c r="AP1" s="228"/>
      <c r="AQ1" s="228"/>
      <c r="AR1" s="228"/>
      <c r="AS1" s="228"/>
      <c r="AT1" s="228"/>
      <c r="AU1" s="228"/>
      <c r="AV1" s="228"/>
      <c r="AW1" s="228"/>
      <c r="AX1" s="228"/>
      <c r="AY1" s="228"/>
      <c r="AZ1" s="228"/>
      <c r="BA1" s="22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0">
        <v>3</v>
      </c>
      <c r="V2" s="230"/>
      <c r="W2" s="39" t="s">
        <v>16</v>
      </c>
      <c r="X2" s="229">
        <f>IF(U2=0,"",YEAR(DATE(2018+U2,1,1)))</f>
        <v>2021</v>
      </c>
      <c r="Y2" s="229"/>
      <c r="Z2" s="41" t="s">
        <v>20</v>
      </c>
      <c r="AA2" s="41" t="s">
        <v>21</v>
      </c>
      <c r="AB2" s="230"/>
      <c r="AC2" s="230"/>
      <c r="AD2" s="41" t="s">
        <v>22</v>
      </c>
      <c r="AE2" s="41"/>
      <c r="AF2" s="41"/>
      <c r="AG2" s="41"/>
      <c r="AH2" s="41"/>
      <c r="AI2" s="41"/>
      <c r="AJ2" s="40"/>
      <c r="AK2" s="39" t="s">
        <v>17</v>
      </c>
      <c r="AL2" s="39" t="s">
        <v>16</v>
      </c>
      <c r="AM2" s="230"/>
      <c r="AN2" s="230"/>
      <c r="AO2" s="230"/>
      <c r="AP2" s="230"/>
      <c r="AQ2" s="230"/>
      <c r="AR2" s="230"/>
      <c r="AS2" s="230"/>
      <c r="AT2" s="230"/>
      <c r="AU2" s="230"/>
      <c r="AV2" s="230"/>
      <c r="AW2" s="230"/>
      <c r="AX2" s="230"/>
      <c r="AY2" s="230"/>
      <c r="AZ2" s="230"/>
      <c r="BA2" s="23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47" t="s">
        <v>99</v>
      </c>
      <c r="BA3" s="247"/>
      <c r="BB3" s="247"/>
      <c r="BC3" s="24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47" t="s">
        <v>94</v>
      </c>
      <c r="BA4" s="247"/>
      <c r="BB4" s="247"/>
      <c r="BC4" s="24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1">
        <v>40</v>
      </c>
      <c r="AW5" s="242"/>
      <c r="AX5" s="61" t="s">
        <v>23</v>
      </c>
      <c r="AY5" s="60"/>
      <c r="AZ5" s="241">
        <v>160</v>
      </c>
      <c r="BA5" s="242"/>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241">
        <v>100</v>
      </c>
      <c r="BA6" s="242"/>
      <c r="BB6" s="152"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45">
        <f>DAY(EOMONTH(DATE(X2,AB2,1),0))</f>
        <v>31</v>
      </c>
      <c r="BA7" s="246"/>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19" t="s">
        <v>26</v>
      </c>
      <c r="C9" s="201" t="s">
        <v>126</v>
      </c>
      <c r="D9" s="202"/>
      <c r="E9" s="200" t="s">
        <v>127</v>
      </c>
      <c r="F9" s="202"/>
      <c r="G9" s="200" t="s">
        <v>128</v>
      </c>
      <c r="H9" s="201"/>
      <c r="I9" s="201"/>
      <c r="J9" s="201"/>
      <c r="K9" s="202"/>
      <c r="L9" s="200" t="s">
        <v>129</v>
      </c>
      <c r="M9" s="201"/>
      <c r="N9" s="201"/>
      <c r="O9" s="222"/>
      <c r="P9" s="243" t="s">
        <v>130</v>
      </c>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33" t="str">
        <f>IF(AZ3="４週","(10)1～4週目の勤務時間数合計","(10)1か月の勤務時間数合計")</f>
        <v>(10)1～4週目の勤務時間数合計</v>
      </c>
      <c r="AV9" s="234"/>
      <c r="AW9" s="233" t="s">
        <v>131</v>
      </c>
      <c r="AX9" s="234"/>
      <c r="AY9" s="231" t="s">
        <v>132</v>
      </c>
      <c r="AZ9" s="231"/>
      <c r="BA9" s="231"/>
      <c r="BB9" s="231"/>
      <c r="BC9" s="231"/>
      <c r="BD9" s="231"/>
    </row>
    <row r="10" spans="1:57" ht="20.25" customHeight="1" thickBot="1" x14ac:dyDescent="0.45">
      <c r="A10" s="71"/>
      <c r="B10" s="220"/>
      <c r="C10" s="204"/>
      <c r="D10" s="205"/>
      <c r="E10" s="203"/>
      <c r="F10" s="205"/>
      <c r="G10" s="203"/>
      <c r="H10" s="204"/>
      <c r="I10" s="204"/>
      <c r="J10" s="204"/>
      <c r="K10" s="205"/>
      <c r="L10" s="203"/>
      <c r="M10" s="204"/>
      <c r="N10" s="204"/>
      <c r="O10" s="223"/>
      <c r="P10" s="225" t="s">
        <v>10</v>
      </c>
      <c r="Q10" s="226"/>
      <c r="R10" s="226"/>
      <c r="S10" s="226"/>
      <c r="T10" s="226"/>
      <c r="U10" s="226"/>
      <c r="V10" s="227"/>
      <c r="W10" s="225" t="s">
        <v>11</v>
      </c>
      <c r="X10" s="226"/>
      <c r="Y10" s="226"/>
      <c r="Z10" s="226"/>
      <c r="AA10" s="226"/>
      <c r="AB10" s="226"/>
      <c r="AC10" s="227"/>
      <c r="AD10" s="225" t="s">
        <v>12</v>
      </c>
      <c r="AE10" s="226"/>
      <c r="AF10" s="226"/>
      <c r="AG10" s="226"/>
      <c r="AH10" s="226"/>
      <c r="AI10" s="226"/>
      <c r="AJ10" s="227"/>
      <c r="AK10" s="225" t="s">
        <v>13</v>
      </c>
      <c r="AL10" s="226"/>
      <c r="AM10" s="226"/>
      <c r="AN10" s="226"/>
      <c r="AO10" s="226"/>
      <c r="AP10" s="226"/>
      <c r="AQ10" s="227"/>
      <c r="AR10" s="225" t="s">
        <v>14</v>
      </c>
      <c r="AS10" s="226"/>
      <c r="AT10" s="227"/>
      <c r="AU10" s="235"/>
      <c r="AV10" s="236"/>
      <c r="AW10" s="235"/>
      <c r="AX10" s="236"/>
      <c r="AY10" s="231"/>
      <c r="AZ10" s="231"/>
      <c r="BA10" s="231"/>
      <c r="BB10" s="231"/>
      <c r="BC10" s="231"/>
      <c r="BD10" s="231"/>
    </row>
    <row r="11" spans="1:57" ht="20.25" customHeight="1" thickBot="1" x14ac:dyDescent="0.45">
      <c r="A11" s="71"/>
      <c r="B11" s="220"/>
      <c r="C11" s="204"/>
      <c r="D11" s="205"/>
      <c r="E11" s="203"/>
      <c r="F11" s="205"/>
      <c r="G11" s="203"/>
      <c r="H11" s="204"/>
      <c r="I11" s="204"/>
      <c r="J11" s="204"/>
      <c r="K11" s="205"/>
      <c r="L11" s="203"/>
      <c r="M11" s="204"/>
      <c r="N11" s="204"/>
      <c r="O11" s="22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5"/>
      <c r="AV11" s="236"/>
      <c r="AW11" s="235"/>
      <c r="AX11" s="236"/>
      <c r="AY11" s="231"/>
      <c r="AZ11" s="231"/>
      <c r="BA11" s="231"/>
      <c r="BB11" s="231"/>
      <c r="BC11" s="231"/>
      <c r="BD11" s="231"/>
    </row>
    <row r="12" spans="1:57" ht="20.25" hidden="1" customHeight="1" thickBot="1" x14ac:dyDescent="0.45">
      <c r="A12" s="71"/>
      <c r="B12" s="220"/>
      <c r="C12" s="204"/>
      <c r="D12" s="205"/>
      <c r="E12" s="203"/>
      <c r="F12" s="205"/>
      <c r="G12" s="203"/>
      <c r="H12" s="204"/>
      <c r="I12" s="204"/>
      <c r="J12" s="204"/>
      <c r="K12" s="205"/>
      <c r="L12" s="203"/>
      <c r="M12" s="204"/>
      <c r="N12" s="204"/>
      <c r="O12" s="223"/>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4">
        <f>IF(AT11=31,WEEKDAY(DATE($X$2,$AB$2,31)),0)</f>
        <v>0</v>
      </c>
      <c r="AU12" s="237"/>
      <c r="AV12" s="238"/>
      <c r="AW12" s="237"/>
      <c r="AX12" s="238"/>
      <c r="AY12" s="232"/>
      <c r="AZ12" s="232"/>
      <c r="BA12" s="232"/>
      <c r="BB12" s="232"/>
      <c r="BC12" s="232"/>
      <c r="BD12" s="232"/>
    </row>
    <row r="13" spans="1:57" ht="20.25" customHeight="1" thickBot="1" x14ac:dyDescent="0.45">
      <c r="A13" s="71"/>
      <c r="B13" s="221"/>
      <c r="C13" s="207"/>
      <c r="D13" s="208"/>
      <c r="E13" s="206"/>
      <c r="F13" s="208"/>
      <c r="G13" s="206"/>
      <c r="H13" s="207"/>
      <c r="I13" s="207"/>
      <c r="J13" s="207"/>
      <c r="K13" s="208"/>
      <c r="L13" s="206"/>
      <c r="M13" s="207"/>
      <c r="N13" s="207"/>
      <c r="O13" s="224"/>
      <c r="P13" s="91" t="str">
        <f>IF(P12=1,"日",IF(P12=2,"月",IF(P12=3,"火",IF(P12=4,"水",IF(P12=5,"木",IF(P12=6,"金","土"))))))</f>
        <v>火</v>
      </c>
      <c r="Q13" s="92" t="str">
        <f t="shared" ref="Q13:V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ref="W13" si="1">IF(W12=1,"日",IF(W12=2,"月",IF(W12=3,"火",IF(W12=4,"水",IF(W12=5,"木",IF(W12=6,"金","土"))))))</f>
        <v>火</v>
      </c>
      <c r="X13" s="92" t="str">
        <f t="shared" ref="X13" si="2">IF(X12=1,"日",IF(X12=2,"月",IF(X12=3,"火",IF(X12=4,"水",IF(X12=5,"木",IF(X12=6,"金","土"))))))</f>
        <v>水</v>
      </c>
      <c r="Y13" s="92" t="str">
        <f t="shared" ref="Y13" si="3">IF(Y12=1,"日",IF(Y12=2,"月",IF(Y12=3,"火",IF(Y12=4,"水",IF(Y12=5,"木",IF(Y12=6,"金","土"))))))</f>
        <v>木</v>
      </c>
      <c r="Z13" s="92" t="str">
        <f t="shared" ref="Z13" si="4">IF(Z12=1,"日",IF(Z12=2,"月",IF(Z12=3,"火",IF(Z12=4,"水",IF(Z12=5,"木",IF(Z12=6,"金","土"))))))</f>
        <v>金</v>
      </c>
      <c r="AA13" s="92" t="str">
        <f t="shared" ref="AA13" si="5">IF(AA12=1,"日",IF(AA12=2,"月",IF(AA12=3,"火",IF(AA12=4,"水",IF(AA12=5,"木",IF(AA12=6,"金","土"))))))</f>
        <v>土</v>
      </c>
      <c r="AB13" s="92" t="str">
        <f t="shared" ref="AB13" si="6">IF(AB12=1,"日",IF(AB12=2,"月",IF(AB12=3,"火",IF(AB12=4,"水",IF(AB12=5,"木",IF(AB12=6,"金","土"))))))</f>
        <v>日</v>
      </c>
      <c r="AC13" s="93" t="str">
        <f t="shared" ref="AC13" si="7">IF(AC12=1,"日",IF(AC12=2,"月",IF(AC12=3,"火",IF(AC12=4,"水",IF(AC12=5,"木",IF(AC12=6,"金","土"))))))</f>
        <v>月</v>
      </c>
      <c r="AD13" s="91" t="str">
        <f t="shared" ref="AD13" si="8">IF(AD12=1,"日",IF(AD12=2,"月",IF(AD12=3,"火",IF(AD12=4,"水",IF(AD12=5,"木",IF(AD12=6,"金","土"))))))</f>
        <v>火</v>
      </c>
      <c r="AE13" s="92" t="str">
        <f t="shared" ref="AE13" si="9">IF(AE12=1,"日",IF(AE12=2,"月",IF(AE12=3,"火",IF(AE12=4,"水",IF(AE12=5,"木",IF(AE12=6,"金","土"))))))</f>
        <v>水</v>
      </c>
      <c r="AF13" s="92" t="str">
        <f t="shared" ref="AF13" si="10">IF(AF12=1,"日",IF(AF12=2,"月",IF(AF12=3,"火",IF(AF12=4,"水",IF(AF12=5,"木",IF(AF12=6,"金","土"))))))</f>
        <v>木</v>
      </c>
      <c r="AG13" s="92" t="str">
        <f t="shared" ref="AG13" si="11">IF(AG12=1,"日",IF(AG12=2,"月",IF(AG12=3,"火",IF(AG12=4,"水",IF(AG12=5,"木",IF(AG12=6,"金","土"))))))</f>
        <v>金</v>
      </c>
      <c r="AH13" s="92" t="str">
        <f t="shared" ref="AH13" si="12">IF(AH12=1,"日",IF(AH12=2,"月",IF(AH12=3,"火",IF(AH12=4,"水",IF(AH12=5,"木",IF(AH12=6,"金","土"))))))</f>
        <v>土</v>
      </c>
      <c r="AI13" s="92" t="str">
        <f t="shared" ref="AI13" si="13">IF(AI12=1,"日",IF(AI12=2,"月",IF(AI12=3,"火",IF(AI12=4,"水",IF(AI12=5,"木",IF(AI12=6,"金","土"))))))</f>
        <v>日</v>
      </c>
      <c r="AJ13" s="93" t="str">
        <f t="shared" ref="AJ13" si="14">IF(AJ12=1,"日",IF(AJ12=2,"月",IF(AJ12=3,"火",IF(AJ12=4,"水",IF(AJ12=5,"木",IF(AJ12=6,"金","土"))))))</f>
        <v>月</v>
      </c>
      <c r="AK13" s="91" t="str">
        <f t="shared" ref="AK13" si="15">IF(AK12=1,"日",IF(AK12=2,"月",IF(AK12=3,"火",IF(AK12=4,"水",IF(AK12=5,"木",IF(AK12=6,"金","土"))))))</f>
        <v>火</v>
      </c>
      <c r="AL13" s="92" t="str">
        <f t="shared" ref="AL13" si="16">IF(AL12=1,"日",IF(AL12=2,"月",IF(AL12=3,"火",IF(AL12=4,"水",IF(AL12=5,"木",IF(AL12=6,"金","土"))))))</f>
        <v>水</v>
      </c>
      <c r="AM13" s="92" t="str">
        <f t="shared" ref="AM13" si="17">IF(AM12=1,"日",IF(AM12=2,"月",IF(AM12=3,"火",IF(AM12=4,"水",IF(AM12=5,"木",IF(AM12=6,"金","土"))))))</f>
        <v>木</v>
      </c>
      <c r="AN13" s="92" t="str">
        <f t="shared" ref="AN13" si="18">IF(AN12=1,"日",IF(AN12=2,"月",IF(AN12=3,"火",IF(AN12=4,"水",IF(AN12=5,"木",IF(AN12=6,"金","土"))))))</f>
        <v>金</v>
      </c>
      <c r="AO13" s="92" t="str">
        <f t="shared" ref="AO13" si="19">IF(AO12=1,"日",IF(AO12=2,"月",IF(AO12=3,"火",IF(AO12=4,"水",IF(AO12=5,"木",IF(AO12=6,"金","土"))))))</f>
        <v>土</v>
      </c>
      <c r="AP13" s="92" t="str">
        <f t="shared" ref="AP13" si="20">IF(AP12=1,"日",IF(AP12=2,"月",IF(AP12=3,"火",IF(AP12=4,"水",IF(AP12=5,"木",IF(AP12=6,"金","土"))))))</f>
        <v>日</v>
      </c>
      <c r="AQ13" s="93" t="str">
        <f t="shared" ref="AQ13" si="21">IF(AQ12=1,"日",IF(AQ12=2,"月",IF(AQ12=3,"火",IF(AQ12=4,"水",IF(AQ12=5,"木",IF(AQ12=6,"金","土"))))))</f>
        <v>月</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39"/>
      <c r="AV13" s="240"/>
      <c r="AW13" s="239"/>
      <c r="AX13" s="240"/>
      <c r="AY13" s="232"/>
      <c r="AZ13" s="232"/>
      <c r="BA13" s="232"/>
      <c r="BB13" s="232"/>
      <c r="BC13" s="232"/>
      <c r="BD13" s="232"/>
    </row>
    <row r="14" spans="1:57" ht="39.950000000000003" customHeight="1" x14ac:dyDescent="0.4">
      <c r="A14" s="71"/>
      <c r="B14" s="85">
        <v>1</v>
      </c>
      <c r="C14" s="182"/>
      <c r="D14" s="183"/>
      <c r="E14" s="184"/>
      <c r="F14" s="185"/>
      <c r="G14" s="186"/>
      <c r="H14" s="187"/>
      <c r="I14" s="187"/>
      <c r="J14" s="187"/>
      <c r="K14" s="188"/>
      <c r="L14" s="189"/>
      <c r="M14" s="190"/>
      <c r="N14" s="190"/>
      <c r="O14" s="191"/>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09">
        <f>IF($AZ$3="４週",SUM(P14:AQ14),IF($AZ$3="暦月",SUM(P14:AT14),""))</f>
        <v>0</v>
      </c>
      <c r="AV14" s="210"/>
      <c r="AW14" s="211">
        <f t="shared" ref="AW14:AW29" si="22">IF($AZ$3="４週",AU14/4,IF($AZ$3="暦月",AU14/($AZ$7/7),""))</f>
        <v>0</v>
      </c>
      <c r="AX14" s="212"/>
      <c r="AY14" s="169"/>
      <c r="AZ14" s="170"/>
      <c r="BA14" s="170"/>
      <c r="BB14" s="170"/>
      <c r="BC14" s="170"/>
      <c r="BD14" s="171"/>
    </row>
    <row r="15" spans="1:57" ht="39.950000000000003" customHeight="1" x14ac:dyDescent="0.4">
      <c r="A15" s="71"/>
      <c r="B15" s="86">
        <f t="shared" ref="B15:B29" si="23">B14+1</f>
        <v>2</v>
      </c>
      <c r="C15" s="172"/>
      <c r="D15" s="173"/>
      <c r="E15" s="174"/>
      <c r="F15" s="175"/>
      <c r="G15" s="176"/>
      <c r="H15" s="177"/>
      <c r="I15" s="177"/>
      <c r="J15" s="177"/>
      <c r="K15" s="178"/>
      <c r="L15" s="179"/>
      <c r="M15" s="180"/>
      <c r="N15" s="180"/>
      <c r="O15" s="181"/>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194">
        <f>IF($AZ$3="４週",SUM(P15:AQ15),IF($AZ$3="暦月",SUM(P15:AT15),""))</f>
        <v>0</v>
      </c>
      <c r="AV15" s="195"/>
      <c r="AW15" s="192">
        <f t="shared" si="22"/>
        <v>0</v>
      </c>
      <c r="AX15" s="193"/>
      <c r="AY15" s="163"/>
      <c r="AZ15" s="164"/>
      <c r="BA15" s="164"/>
      <c r="BB15" s="164"/>
      <c r="BC15" s="164"/>
      <c r="BD15" s="165"/>
    </row>
    <row r="16" spans="1:57" ht="39.950000000000003" customHeight="1" x14ac:dyDescent="0.4">
      <c r="A16" s="71"/>
      <c r="B16" s="86">
        <f t="shared" si="23"/>
        <v>3</v>
      </c>
      <c r="C16" s="172"/>
      <c r="D16" s="173"/>
      <c r="E16" s="174"/>
      <c r="F16" s="175"/>
      <c r="G16" s="176"/>
      <c r="H16" s="177"/>
      <c r="I16" s="177"/>
      <c r="J16" s="177"/>
      <c r="K16" s="178"/>
      <c r="L16" s="179"/>
      <c r="M16" s="180"/>
      <c r="N16" s="180"/>
      <c r="O16" s="181"/>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194">
        <f>IF($AZ$3="４週",SUM(P16:AQ16),IF($AZ$3="暦月",SUM(P16:AT16),""))</f>
        <v>0</v>
      </c>
      <c r="AV16" s="195"/>
      <c r="AW16" s="192">
        <f t="shared" si="22"/>
        <v>0</v>
      </c>
      <c r="AX16" s="193"/>
      <c r="AY16" s="163"/>
      <c r="AZ16" s="164"/>
      <c r="BA16" s="164"/>
      <c r="BB16" s="164"/>
      <c r="BC16" s="164"/>
      <c r="BD16" s="165"/>
    </row>
    <row r="17" spans="1:56" ht="39.950000000000003" customHeight="1" x14ac:dyDescent="0.4">
      <c r="A17" s="71"/>
      <c r="B17" s="86">
        <f t="shared" si="23"/>
        <v>4</v>
      </c>
      <c r="C17" s="172"/>
      <c r="D17" s="173"/>
      <c r="E17" s="174"/>
      <c r="F17" s="175"/>
      <c r="G17" s="176"/>
      <c r="H17" s="177"/>
      <c r="I17" s="177"/>
      <c r="J17" s="177"/>
      <c r="K17" s="178"/>
      <c r="L17" s="179"/>
      <c r="M17" s="180"/>
      <c r="N17" s="180"/>
      <c r="O17" s="181"/>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94">
        <f>IF($AZ$3="４週",SUM(P17:AQ17),IF($AZ$3="暦月",SUM(P17:AT17),""))</f>
        <v>0</v>
      </c>
      <c r="AV17" s="195"/>
      <c r="AW17" s="192">
        <f t="shared" si="22"/>
        <v>0</v>
      </c>
      <c r="AX17" s="193"/>
      <c r="AY17" s="163"/>
      <c r="AZ17" s="164"/>
      <c r="BA17" s="164"/>
      <c r="BB17" s="164"/>
      <c r="BC17" s="164"/>
      <c r="BD17" s="165"/>
    </row>
    <row r="18" spans="1:56" ht="39.950000000000003" customHeight="1" x14ac:dyDescent="0.4">
      <c r="A18" s="71"/>
      <c r="B18" s="86">
        <f t="shared" si="23"/>
        <v>5</v>
      </c>
      <c r="C18" s="172"/>
      <c r="D18" s="173"/>
      <c r="E18" s="174"/>
      <c r="F18" s="175"/>
      <c r="G18" s="176"/>
      <c r="H18" s="177"/>
      <c r="I18" s="177"/>
      <c r="J18" s="177"/>
      <c r="K18" s="178"/>
      <c r="L18" s="179"/>
      <c r="M18" s="180"/>
      <c r="N18" s="180"/>
      <c r="O18" s="181"/>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94">
        <f t="shared" ref="AU18:AU29" si="24">IF($AZ$3="４週",SUM(P18:AQ18),IF($AZ$3="暦月",SUM(P18:AT18),""))</f>
        <v>0</v>
      </c>
      <c r="AV18" s="195"/>
      <c r="AW18" s="192">
        <f t="shared" si="22"/>
        <v>0</v>
      </c>
      <c r="AX18" s="193"/>
      <c r="AY18" s="163"/>
      <c r="AZ18" s="164"/>
      <c r="BA18" s="164"/>
      <c r="BB18" s="164"/>
      <c r="BC18" s="164"/>
      <c r="BD18" s="165"/>
    </row>
    <row r="19" spans="1:56" ht="39.950000000000003" customHeight="1" x14ac:dyDescent="0.4">
      <c r="A19" s="71"/>
      <c r="B19" s="86">
        <f t="shared" si="23"/>
        <v>6</v>
      </c>
      <c r="C19" s="172"/>
      <c r="D19" s="173"/>
      <c r="E19" s="174"/>
      <c r="F19" s="175"/>
      <c r="G19" s="176"/>
      <c r="H19" s="177"/>
      <c r="I19" s="177"/>
      <c r="J19" s="177"/>
      <c r="K19" s="178"/>
      <c r="L19" s="179"/>
      <c r="M19" s="180"/>
      <c r="N19" s="180"/>
      <c r="O19" s="181"/>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4">
        <f t="shared" si="24"/>
        <v>0</v>
      </c>
      <c r="AV19" s="195"/>
      <c r="AW19" s="192">
        <f t="shared" si="22"/>
        <v>0</v>
      </c>
      <c r="AX19" s="193"/>
      <c r="AY19" s="163"/>
      <c r="AZ19" s="164"/>
      <c r="BA19" s="164"/>
      <c r="BB19" s="164"/>
      <c r="BC19" s="164"/>
      <c r="BD19" s="165"/>
    </row>
    <row r="20" spans="1:56" ht="39.950000000000003" customHeight="1" x14ac:dyDescent="0.4">
      <c r="A20" s="71"/>
      <c r="B20" s="86">
        <f t="shared" si="23"/>
        <v>7</v>
      </c>
      <c r="C20" s="172"/>
      <c r="D20" s="173"/>
      <c r="E20" s="174"/>
      <c r="F20" s="175"/>
      <c r="G20" s="176"/>
      <c r="H20" s="177"/>
      <c r="I20" s="177"/>
      <c r="J20" s="177"/>
      <c r="K20" s="178"/>
      <c r="L20" s="179"/>
      <c r="M20" s="180"/>
      <c r="N20" s="180"/>
      <c r="O20" s="181"/>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4">
        <f>IF($AZ$3="４週",SUM(P20:AQ20),IF($AZ$3="暦月",SUM(P20:AT20),""))</f>
        <v>0</v>
      </c>
      <c r="AV20" s="195"/>
      <c r="AW20" s="192">
        <f t="shared" si="22"/>
        <v>0</v>
      </c>
      <c r="AX20" s="193"/>
      <c r="AY20" s="163"/>
      <c r="AZ20" s="164"/>
      <c r="BA20" s="164"/>
      <c r="BB20" s="164"/>
      <c r="BC20" s="164"/>
      <c r="BD20" s="165"/>
    </row>
    <row r="21" spans="1:56" ht="39.950000000000003" customHeight="1" x14ac:dyDescent="0.4">
      <c r="A21" s="71"/>
      <c r="B21" s="86">
        <f t="shared" si="23"/>
        <v>8</v>
      </c>
      <c r="C21" s="172"/>
      <c r="D21" s="173"/>
      <c r="E21" s="174"/>
      <c r="F21" s="175"/>
      <c r="G21" s="176"/>
      <c r="H21" s="177"/>
      <c r="I21" s="177"/>
      <c r="J21" s="177"/>
      <c r="K21" s="178"/>
      <c r="L21" s="179"/>
      <c r="M21" s="180"/>
      <c r="N21" s="180"/>
      <c r="O21" s="181"/>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4">
        <f t="shared" si="24"/>
        <v>0</v>
      </c>
      <c r="AV21" s="195"/>
      <c r="AW21" s="192">
        <f t="shared" si="22"/>
        <v>0</v>
      </c>
      <c r="AX21" s="193"/>
      <c r="AY21" s="163"/>
      <c r="AZ21" s="164"/>
      <c r="BA21" s="164"/>
      <c r="BB21" s="164"/>
      <c r="BC21" s="164"/>
      <c r="BD21" s="165"/>
    </row>
    <row r="22" spans="1:56" ht="39.950000000000003" customHeight="1" x14ac:dyDescent="0.4">
      <c r="A22" s="71"/>
      <c r="B22" s="86">
        <f t="shared" si="23"/>
        <v>9</v>
      </c>
      <c r="C22" s="172"/>
      <c r="D22" s="173"/>
      <c r="E22" s="174"/>
      <c r="F22" s="175"/>
      <c r="G22" s="176"/>
      <c r="H22" s="177"/>
      <c r="I22" s="177"/>
      <c r="J22" s="177"/>
      <c r="K22" s="178"/>
      <c r="L22" s="179"/>
      <c r="M22" s="180"/>
      <c r="N22" s="180"/>
      <c r="O22" s="181"/>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4">
        <f t="shared" si="24"/>
        <v>0</v>
      </c>
      <c r="AV22" s="195"/>
      <c r="AW22" s="192">
        <f t="shared" si="22"/>
        <v>0</v>
      </c>
      <c r="AX22" s="193"/>
      <c r="AY22" s="163"/>
      <c r="AZ22" s="164"/>
      <c r="BA22" s="164"/>
      <c r="BB22" s="164"/>
      <c r="BC22" s="164"/>
      <c r="BD22" s="165"/>
    </row>
    <row r="23" spans="1:56" ht="39.950000000000003" customHeight="1" x14ac:dyDescent="0.4">
      <c r="A23" s="71"/>
      <c r="B23" s="86">
        <f t="shared" si="23"/>
        <v>10</v>
      </c>
      <c r="C23" s="172"/>
      <c r="D23" s="173"/>
      <c r="E23" s="174"/>
      <c r="F23" s="175"/>
      <c r="G23" s="176"/>
      <c r="H23" s="177"/>
      <c r="I23" s="177"/>
      <c r="J23" s="177"/>
      <c r="K23" s="178"/>
      <c r="L23" s="179"/>
      <c r="M23" s="180"/>
      <c r="N23" s="180"/>
      <c r="O23" s="181"/>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4">
        <f t="shared" si="24"/>
        <v>0</v>
      </c>
      <c r="AV23" s="195"/>
      <c r="AW23" s="192">
        <f t="shared" si="22"/>
        <v>0</v>
      </c>
      <c r="AX23" s="193"/>
      <c r="AY23" s="163"/>
      <c r="AZ23" s="164"/>
      <c r="BA23" s="164"/>
      <c r="BB23" s="164"/>
      <c r="BC23" s="164"/>
      <c r="BD23" s="165"/>
    </row>
    <row r="24" spans="1:56" ht="39.950000000000003" customHeight="1" x14ac:dyDescent="0.4">
      <c r="A24" s="71"/>
      <c r="B24" s="86">
        <f t="shared" si="23"/>
        <v>11</v>
      </c>
      <c r="C24" s="172"/>
      <c r="D24" s="173"/>
      <c r="E24" s="174"/>
      <c r="F24" s="175"/>
      <c r="G24" s="176"/>
      <c r="H24" s="177"/>
      <c r="I24" s="177"/>
      <c r="J24" s="177"/>
      <c r="K24" s="178"/>
      <c r="L24" s="179"/>
      <c r="M24" s="180"/>
      <c r="N24" s="180"/>
      <c r="O24" s="181"/>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4">
        <f t="shared" si="24"/>
        <v>0</v>
      </c>
      <c r="AV24" s="195"/>
      <c r="AW24" s="192">
        <f t="shared" si="22"/>
        <v>0</v>
      </c>
      <c r="AX24" s="193"/>
      <c r="AY24" s="163"/>
      <c r="AZ24" s="164"/>
      <c r="BA24" s="164"/>
      <c r="BB24" s="164"/>
      <c r="BC24" s="164"/>
      <c r="BD24" s="165"/>
    </row>
    <row r="25" spans="1:56" ht="39.950000000000003" customHeight="1" x14ac:dyDescent="0.4">
      <c r="A25" s="71"/>
      <c r="B25" s="86">
        <f t="shared" si="23"/>
        <v>12</v>
      </c>
      <c r="C25" s="172"/>
      <c r="D25" s="173"/>
      <c r="E25" s="174"/>
      <c r="F25" s="175"/>
      <c r="G25" s="176"/>
      <c r="H25" s="177"/>
      <c r="I25" s="177"/>
      <c r="J25" s="177"/>
      <c r="K25" s="178"/>
      <c r="L25" s="179"/>
      <c r="M25" s="180"/>
      <c r="N25" s="180"/>
      <c r="O25" s="181"/>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4">
        <f t="shared" si="24"/>
        <v>0</v>
      </c>
      <c r="AV25" s="195"/>
      <c r="AW25" s="192">
        <f t="shared" si="22"/>
        <v>0</v>
      </c>
      <c r="AX25" s="193"/>
      <c r="AY25" s="163"/>
      <c r="AZ25" s="164"/>
      <c r="BA25" s="164"/>
      <c r="BB25" s="164"/>
      <c r="BC25" s="164"/>
      <c r="BD25" s="165"/>
    </row>
    <row r="26" spans="1:56" ht="39.950000000000003" customHeight="1" x14ac:dyDescent="0.4">
      <c r="A26" s="71"/>
      <c r="B26" s="86">
        <f t="shared" si="23"/>
        <v>13</v>
      </c>
      <c r="C26" s="172"/>
      <c r="D26" s="173"/>
      <c r="E26" s="174"/>
      <c r="F26" s="175"/>
      <c r="G26" s="176"/>
      <c r="H26" s="177"/>
      <c r="I26" s="177"/>
      <c r="J26" s="177"/>
      <c r="K26" s="178"/>
      <c r="L26" s="179"/>
      <c r="M26" s="180"/>
      <c r="N26" s="180"/>
      <c r="O26" s="181"/>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4">
        <f t="shared" si="24"/>
        <v>0</v>
      </c>
      <c r="AV26" s="195"/>
      <c r="AW26" s="192">
        <f t="shared" si="22"/>
        <v>0</v>
      </c>
      <c r="AX26" s="193"/>
      <c r="AY26" s="163"/>
      <c r="AZ26" s="164"/>
      <c r="BA26" s="164"/>
      <c r="BB26" s="164"/>
      <c r="BC26" s="164"/>
      <c r="BD26" s="165"/>
    </row>
    <row r="27" spans="1:56" ht="39.950000000000003" customHeight="1" x14ac:dyDescent="0.4">
      <c r="A27" s="71"/>
      <c r="B27" s="86">
        <f>B26+1</f>
        <v>14</v>
      </c>
      <c r="C27" s="172"/>
      <c r="D27" s="173"/>
      <c r="E27" s="174"/>
      <c r="F27" s="175"/>
      <c r="G27" s="176"/>
      <c r="H27" s="177"/>
      <c r="I27" s="177"/>
      <c r="J27" s="177"/>
      <c r="K27" s="178"/>
      <c r="L27" s="179"/>
      <c r="M27" s="180"/>
      <c r="N27" s="180"/>
      <c r="O27" s="181"/>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4">
        <f t="shared" si="24"/>
        <v>0</v>
      </c>
      <c r="AV27" s="195"/>
      <c r="AW27" s="192">
        <f t="shared" si="22"/>
        <v>0</v>
      </c>
      <c r="AX27" s="193"/>
      <c r="AY27" s="163"/>
      <c r="AZ27" s="164"/>
      <c r="BA27" s="164"/>
      <c r="BB27" s="164"/>
      <c r="BC27" s="164"/>
      <c r="BD27" s="165"/>
    </row>
    <row r="28" spans="1:56" ht="39.950000000000003" customHeight="1" x14ac:dyDescent="0.4">
      <c r="A28" s="71"/>
      <c r="B28" s="86">
        <f>B27+1</f>
        <v>15</v>
      </c>
      <c r="C28" s="172"/>
      <c r="D28" s="173"/>
      <c r="E28" s="174"/>
      <c r="F28" s="175"/>
      <c r="G28" s="176"/>
      <c r="H28" s="177"/>
      <c r="I28" s="177"/>
      <c r="J28" s="177"/>
      <c r="K28" s="178"/>
      <c r="L28" s="179"/>
      <c r="M28" s="180"/>
      <c r="N28" s="180"/>
      <c r="O28" s="181"/>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4">
        <f t="shared" si="24"/>
        <v>0</v>
      </c>
      <c r="AV28" s="195"/>
      <c r="AW28" s="192">
        <f t="shared" si="22"/>
        <v>0</v>
      </c>
      <c r="AX28" s="193"/>
      <c r="AY28" s="163"/>
      <c r="AZ28" s="164"/>
      <c r="BA28" s="164"/>
      <c r="BB28" s="164"/>
      <c r="BC28" s="164"/>
      <c r="BD28" s="165"/>
    </row>
    <row r="29" spans="1:56" ht="39.950000000000003" customHeight="1" thickBot="1" x14ac:dyDescent="0.45">
      <c r="A29" s="71"/>
      <c r="B29" s="87">
        <f t="shared" si="23"/>
        <v>16</v>
      </c>
      <c r="C29" s="153"/>
      <c r="D29" s="154"/>
      <c r="E29" s="155"/>
      <c r="F29" s="156"/>
      <c r="G29" s="157"/>
      <c r="H29" s="158"/>
      <c r="I29" s="158"/>
      <c r="J29" s="158"/>
      <c r="K29" s="159"/>
      <c r="L29" s="160"/>
      <c r="M29" s="161"/>
      <c r="N29" s="161"/>
      <c r="O29" s="162"/>
      <c r="P29" s="135"/>
      <c r="Q29" s="136"/>
      <c r="R29" s="136"/>
      <c r="S29" s="136"/>
      <c r="T29" s="136"/>
      <c r="U29" s="136"/>
      <c r="V29" s="137"/>
      <c r="W29" s="135"/>
      <c r="X29" s="136"/>
      <c r="Y29" s="136"/>
      <c r="Z29" s="136"/>
      <c r="AA29" s="136"/>
      <c r="AB29" s="136"/>
      <c r="AC29" s="137"/>
      <c r="AD29" s="135"/>
      <c r="AE29" s="136"/>
      <c r="AF29" s="136"/>
      <c r="AG29" s="136"/>
      <c r="AH29" s="136"/>
      <c r="AI29" s="136"/>
      <c r="AJ29" s="137"/>
      <c r="AK29" s="135"/>
      <c r="AL29" s="136"/>
      <c r="AM29" s="136"/>
      <c r="AN29" s="136"/>
      <c r="AO29" s="136"/>
      <c r="AP29" s="136"/>
      <c r="AQ29" s="137"/>
      <c r="AR29" s="135"/>
      <c r="AS29" s="136"/>
      <c r="AT29" s="137"/>
      <c r="AU29" s="196">
        <f t="shared" si="24"/>
        <v>0</v>
      </c>
      <c r="AV29" s="197"/>
      <c r="AW29" s="198">
        <f t="shared" si="22"/>
        <v>0</v>
      </c>
      <c r="AX29" s="199"/>
      <c r="AY29" s="166"/>
      <c r="AZ29" s="167"/>
      <c r="BA29" s="167"/>
      <c r="BB29" s="167"/>
      <c r="BC29" s="167"/>
      <c r="BD29" s="168"/>
    </row>
    <row r="30" spans="1:56" ht="20.25" customHeight="1" x14ac:dyDescent="0.4">
      <c r="A30" s="71"/>
      <c r="B30" s="71"/>
      <c r="C30" s="75"/>
      <c r="D30" s="76"/>
      <c r="E30" s="77"/>
      <c r="F30" s="73"/>
      <c r="G30" s="73"/>
      <c r="H30" s="73"/>
      <c r="I30" s="73"/>
      <c r="J30" s="73"/>
      <c r="K30" s="73"/>
      <c r="L30" s="73"/>
      <c r="M30" s="73"/>
      <c r="N30" s="73"/>
      <c r="O30" s="73"/>
      <c r="P30" s="73"/>
      <c r="Q30" s="73"/>
      <c r="R30" s="73"/>
      <c r="S30" s="73"/>
      <c r="T30" s="73"/>
      <c r="U30" s="73"/>
      <c r="V30" s="73"/>
      <c r="W30" s="73"/>
      <c r="X30" s="73"/>
      <c r="Y30" s="73"/>
      <c r="Z30" s="73"/>
      <c r="AA30" s="73"/>
      <c r="AB30" s="73"/>
      <c r="AC30" s="78"/>
      <c r="AD30" s="73"/>
      <c r="AE30" s="73"/>
      <c r="AF30" s="73"/>
      <c r="AG30" s="73"/>
      <c r="AH30" s="73"/>
      <c r="AI30" s="73"/>
      <c r="AJ30" s="73"/>
      <c r="AK30" s="73"/>
      <c r="AL30" s="73"/>
      <c r="AM30" s="73"/>
      <c r="AN30" s="73"/>
      <c r="AO30" s="73"/>
      <c r="AP30" s="73"/>
      <c r="AQ30" s="73"/>
      <c r="AR30" s="73"/>
      <c r="AS30" s="73"/>
      <c r="AT30" s="73"/>
      <c r="AU30" s="73"/>
      <c r="AV30" s="71"/>
      <c r="AW30" s="71"/>
      <c r="AX30" s="71"/>
      <c r="AY30" s="71"/>
      <c r="AZ30" s="71"/>
      <c r="BA30" s="71"/>
      <c r="BB30" s="71"/>
      <c r="BC30" s="71"/>
      <c r="BD30" s="71"/>
    </row>
    <row r="31" spans="1:56" ht="20.25" customHeight="1" x14ac:dyDescent="0.4">
      <c r="A31" s="71"/>
      <c r="B31" s="97" t="s">
        <v>146</v>
      </c>
      <c r="C31" s="97"/>
      <c r="D31" s="97"/>
      <c r="E31" s="97"/>
      <c r="F31" s="97"/>
      <c r="G31" s="97"/>
      <c r="H31" s="97"/>
      <c r="I31" s="97"/>
      <c r="J31" s="97"/>
      <c r="K31" s="97"/>
      <c r="L31" s="98"/>
      <c r="M31" s="97"/>
      <c r="N31" s="97"/>
      <c r="O31" s="97"/>
      <c r="P31" s="97"/>
      <c r="Q31" s="97"/>
      <c r="R31" s="97"/>
      <c r="S31" s="97"/>
      <c r="T31" s="97" t="s">
        <v>70</v>
      </c>
      <c r="U31" s="97"/>
      <c r="V31" s="97"/>
      <c r="W31" s="97"/>
      <c r="X31" s="97"/>
      <c r="Y31" s="97"/>
      <c r="Z31" s="100"/>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row>
    <row r="32" spans="1:56" ht="20.25" customHeight="1" x14ac:dyDescent="0.4">
      <c r="A32" s="71"/>
      <c r="B32" s="97"/>
      <c r="C32" s="248" t="s">
        <v>35</v>
      </c>
      <c r="D32" s="248"/>
      <c r="E32" s="248" t="s">
        <v>36</v>
      </c>
      <c r="F32" s="248"/>
      <c r="G32" s="248"/>
      <c r="H32" s="248"/>
      <c r="I32" s="97"/>
      <c r="J32" s="250" t="s">
        <v>39</v>
      </c>
      <c r="K32" s="250"/>
      <c r="L32" s="250"/>
      <c r="M32" s="250"/>
      <c r="N32" s="67"/>
      <c r="O32" s="67"/>
      <c r="P32" s="96" t="s">
        <v>47</v>
      </c>
      <c r="Q32" s="96"/>
      <c r="R32" s="97"/>
      <c r="S32" s="97"/>
      <c r="T32" s="213" t="s">
        <v>7</v>
      </c>
      <c r="U32" s="214"/>
      <c r="V32" s="213" t="s">
        <v>8</v>
      </c>
      <c r="W32" s="251"/>
      <c r="X32" s="251"/>
      <c r="Y32" s="214"/>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7"/>
      <c r="C33" s="249"/>
      <c r="D33" s="249"/>
      <c r="E33" s="249" t="s">
        <v>37</v>
      </c>
      <c r="F33" s="249"/>
      <c r="G33" s="249" t="s">
        <v>38</v>
      </c>
      <c r="H33" s="249"/>
      <c r="I33" s="97"/>
      <c r="J33" s="249" t="s">
        <v>37</v>
      </c>
      <c r="K33" s="249"/>
      <c r="L33" s="249" t="s">
        <v>38</v>
      </c>
      <c r="M33" s="249"/>
      <c r="N33" s="67"/>
      <c r="O33" s="67"/>
      <c r="P33" s="96" t="s">
        <v>44</v>
      </c>
      <c r="Q33" s="96"/>
      <c r="R33" s="97"/>
      <c r="S33" s="97"/>
      <c r="T33" s="213" t="s">
        <v>3</v>
      </c>
      <c r="U33" s="214"/>
      <c r="V33" s="213" t="s">
        <v>50</v>
      </c>
      <c r="W33" s="251"/>
      <c r="X33" s="251"/>
      <c r="Y33" s="214"/>
      <c r="Z33" s="14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13" t="s">
        <v>3</v>
      </c>
      <c r="D34" s="214"/>
      <c r="E34" s="252">
        <f>SUMIFS($AU$14:$AV$29,$C$14:$D$29,"介護支援専門員",$E$14:$F$29,"A")</f>
        <v>0</v>
      </c>
      <c r="F34" s="253"/>
      <c r="G34" s="254">
        <f>SUMIFS($AW$14:$AX$29,$C$14:$D$29,"介護支援専門員",$E$14:$F$29,"A")</f>
        <v>0</v>
      </c>
      <c r="H34" s="255"/>
      <c r="I34" s="110"/>
      <c r="J34" s="215">
        <v>0</v>
      </c>
      <c r="K34" s="216"/>
      <c r="L34" s="215">
        <v>0</v>
      </c>
      <c r="M34" s="216"/>
      <c r="N34" s="109"/>
      <c r="O34" s="109"/>
      <c r="P34" s="215">
        <v>0</v>
      </c>
      <c r="Q34" s="216"/>
      <c r="R34" s="97"/>
      <c r="S34" s="97"/>
      <c r="T34" s="213" t="s">
        <v>4</v>
      </c>
      <c r="U34" s="214"/>
      <c r="V34" s="213" t="s">
        <v>51</v>
      </c>
      <c r="W34" s="251"/>
      <c r="X34" s="251"/>
      <c r="Y34" s="214"/>
      <c r="Z34" s="138"/>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13" t="s">
        <v>4</v>
      </c>
      <c r="D35" s="214"/>
      <c r="E35" s="252">
        <f>SUMIFS($AU$14:$AV$29,$C$14:$D$29,"介護支援専門員",$E$14:$F$29,"B")</f>
        <v>0</v>
      </c>
      <c r="F35" s="253"/>
      <c r="G35" s="254">
        <f>SUMIFS($AW$14:$AX$29,$C$14:$D$29,"介護支援専門員",$E$14:$F$29,"B")</f>
        <v>0</v>
      </c>
      <c r="H35" s="255"/>
      <c r="I35" s="110"/>
      <c r="J35" s="215">
        <v>0</v>
      </c>
      <c r="K35" s="216"/>
      <c r="L35" s="215">
        <v>0</v>
      </c>
      <c r="M35" s="216"/>
      <c r="N35" s="109"/>
      <c r="O35" s="109"/>
      <c r="P35" s="215">
        <v>0</v>
      </c>
      <c r="Q35" s="216"/>
      <c r="R35" s="97"/>
      <c r="S35" s="97"/>
      <c r="T35" s="213" t="s">
        <v>5</v>
      </c>
      <c r="U35" s="214"/>
      <c r="V35" s="213" t="s">
        <v>52</v>
      </c>
      <c r="W35" s="251"/>
      <c r="X35" s="251"/>
      <c r="Y35" s="214"/>
      <c r="Z35" s="138"/>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13" t="s">
        <v>5</v>
      </c>
      <c r="D36" s="214"/>
      <c r="E36" s="252">
        <f>SUMIFS($AU$14:$AV$29,$C$14:$D$29,"介護支援専門員",$E$14:$F$29,"C")</f>
        <v>0</v>
      </c>
      <c r="F36" s="253"/>
      <c r="G36" s="254">
        <f>SUMIFS($AW$14:$AX$29,$C$14:$D$29,"介護支援専門員",$E$14:$F$29,"C")</f>
        <v>0</v>
      </c>
      <c r="H36" s="255"/>
      <c r="I36" s="110"/>
      <c r="J36" s="215">
        <v>0</v>
      </c>
      <c r="K36" s="216"/>
      <c r="L36" s="217">
        <v>0</v>
      </c>
      <c r="M36" s="218"/>
      <c r="N36" s="109"/>
      <c r="O36" s="109"/>
      <c r="P36" s="252" t="s">
        <v>30</v>
      </c>
      <c r="Q36" s="253"/>
      <c r="R36" s="97"/>
      <c r="S36" s="97"/>
      <c r="T36" s="213" t="s">
        <v>6</v>
      </c>
      <c r="U36" s="214"/>
      <c r="V36" s="213" t="s">
        <v>69</v>
      </c>
      <c r="W36" s="251"/>
      <c r="X36" s="251"/>
      <c r="Y36" s="214"/>
      <c r="Z36" s="139"/>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13" t="s">
        <v>6</v>
      </c>
      <c r="D37" s="214"/>
      <c r="E37" s="252">
        <f>SUMIFS($AU$14:$AV$29,$C$14:$D$29,"介護支援専門員",$E$14:$F$29,"D")</f>
        <v>0</v>
      </c>
      <c r="F37" s="253"/>
      <c r="G37" s="254">
        <f>SUMIFS($AW$14:$AX$29,$C$14:$D$29,"介護支援専門員",$E$14:$F$29,"D")</f>
        <v>0</v>
      </c>
      <c r="H37" s="255"/>
      <c r="I37" s="110"/>
      <c r="J37" s="215">
        <v>0</v>
      </c>
      <c r="K37" s="216"/>
      <c r="L37" s="217">
        <v>0</v>
      </c>
      <c r="M37" s="218"/>
      <c r="N37" s="109"/>
      <c r="O37" s="109"/>
      <c r="P37" s="252" t="s">
        <v>30</v>
      </c>
      <c r="Q37" s="253"/>
      <c r="R37" s="97"/>
      <c r="S37" s="97"/>
      <c r="T37" s="97"/>
      <c r="U37" s="263"/>
      <c r="V37" s="263"/>
      <c r="W37" s="269"/>
      <c r="X37" s="269"/>
      <c r="Y37" s="145"/>
      <c r="Z37" s="14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13" t="s">
        <v>27</v>
      </c>
      <c r="D38" s="214"/>
      <c r="E38" s="252">
        <f>SUM(E34:F37)</f>
        <v>0</v>
      </c>
      <c r="F38" s="253"/>
      <c r="G38" s="254">
        <f>SUM(G34:H37)</f>
        <v>0</v>
      </c>
      <c r="H38" s="255"/>
      <c r="I38" s="110"/>
      <c r="J38" s="252">
        <f>SUM(J34:K37)</f>
        <v>0</v>
      </c>
      <c r="K38" s="253"/>
      <c r="L38" s="252">
        <f>SUM(L34:M37)</f>
        <v>0</v>
      </c>
      <c r="M38" s="253"/>
      <c r="N38" s="109"/>
      <c r="O38" s="109"/>
      <c r="P38" s="252">
        <f>SUM(P34:Q35)</f>
        <v>0</v>
      </c>
      <c r="Q38" s="253"/>
      <c r="R38" s="97"/>
      <c r="S38" s="97"/>
      <c r="T38" s="97"/>
      <c r="U38" s="263"/>
      <c r="V38" s="263"/>
      <c r="W38" s="269"/>
      <c r="X38" s="269"/>
      <c r="Y38" s="144"/>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97"/>
      <c r="D39" s="97"/>
      <c r="E39" s="97"/>
      <c r="F39" s="97"/>
      <c r="G39" s="97"/>
      <c r="H39" s="97"/>
      <c r="I39" s="97"/>
      <c r="J39" s="97"/>
      <c r="K39" s="97"/>
      <c r="L39" s="98"/>
      <c r="M39" s="97"/>
      <c r="N39" s="97"/>
      <c r="O39" s="97"/>
      <c r="P39" s="97"/>
      <c r="Q39" s="97"/>
      <c r="R39" s="97"/>
      <c r="S39" s="97"/>
      <c r="T39" s="97"/>
      <c r="U39" s="100"/>
      <c r="V39" s="100"/>
      <c r="W39" s="100"/>
      <c r="X39" s="100"/>
      <c r="Y39" s="100"/>
      <c r="Z39" s="10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98" t="s">
        <v>45</v>
      </c>
      <c r="D40" s="97"/>
      <c r="E40" s="97"/>
      <c r="F40" s="97"/>
      <c r="G40" s="97"/>
      <c r="H40" s="97"/>
      <c r="I40" s="105" t="s">
        <v>89</v>
      </c>
      <c r="J40" s="265" t="s">
        <v>90</v>
      </c>
      <c r="K40" s="266"/>
      <c r="L40" s="106"/>
      <c r="M40" s="105"/>
      <c r="N40" s="97"/>
      <c r="O40" s="97"/>
      <c r="P40" s="97"/>
      <c r="Q40" s="97"/>
      <c r="R40" s="97"/>
      <c r="S40" s="97"/>
      <c r="T40" s="97"/>
      <c r="U40" s="101"/>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t="s">
        <v>40</v>
      </c>
      <c r="D41" s="97"/>
      <c r="E41" s="97"/>
      <c r="F41" s="97"/>
      <c r="G41" s="97"/>
      <c r="H41" s="97" t="s">
        <v>41</v>
      </c>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7" t="str">
        <f>IF($J$40="週","対象時間数（週平均）","対象時間数（当月合計）")</f>
        <v>対象時間数（週平均）</v>
      </c>
      <c r="D42" s="97"/>
      <c r="E42" s="97"/>
      <c r="F42" s="97"/>
      <c r="G42" s="97"/>
      <c r="H42" s="97" t="str">
        <f>IF($J$40="週","週に勤務すべき時間数","当月に勤務すべき時間数")</f>
        <v>週に勤務すべき時間数</v>
      </c>
      <c r="I42" s="97"/>
      <c r="J42" s="97"/>
      <c r="K42" s="97"/>
      <c r="L42" s="98"/>
      <c r="M42" s="249" t="s">
        <v>42</v>
      </c>
      <c r="N42" s="249"/>
      <c r="O42" s="249"/>
      <c r="P42" s="249"/>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256">
        <f>IF($J$40="週",L38,J38)</f>
        <v>0</v>
      </c>
      <c r="D43" s="267"/>
      <c r="E43" s="267"/>
      <c r="F43" s="268"/>
      <c r="G43" s="140" t="s">
        <v>28</v>
      </c>
      <c r="H43" s="213">
        <f>IF($J$40="週",$AV$5,$AZ$5)</f>
        <v>40</v>
      </c>
      <c r="I43" s="251"/>
      <c r="J43" s="251"/>
      <c r="K43" s="214"/>
      <c r="L43" s="140" t="s">
        <v>29</v>
      </c>
      <c r="M43" s="257">
        <f>ROUNDDOWN(C43/H43,1)</f>
        <v>0</v>
      </c>
      <c r="N43" s="258"/>
      <c r="O43" s="258"/>
      <c r="P43" s="259"/>
      <c r="Q43" s="97"/>
      <c r="R43" s="97"/>
      <c r="S43" s="97"/>
      <c r="T43" s="97"/>
      <c r="U43" s="264"/>
      <c r="V43" s="264"/>
      <c r="W43" s="264"/>
      <c r="X43" s="264"/>
      <c r="Y43" s="138"/>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c r="D44" s="97"/>
      <c r="E44" s="97"/>
      <c r="F44" s="97"/>
      <c r="G44" s="97"/>
      <c r="H44" s="97"/>
      <c r="I44" s="97"/>
      <c r="J44" s="97"/>
      <c r="K44" s="97"/>
      <c r="L44" s="98"/>
      <c r="M44" s="97" t="s">
        <v>71</v>
      </c>
      <c r="N44" s="97"/>
      <c r="O44" s="97"/>
      <c r="P44" s="97"/>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97" t="s">
        <v>122</v>
      </c>
      <c r="D45" s="97"/>
      <c r="E45" s="97"/>
      <c r="F45" s="97"/>
      <c r="G45" s="97"/>
      <c r="H45" s="97"/>
      <c r="I45" s="97"/>
      <c r="J45" s="97"/>
      <c r="K45" s="97"/>
      <c r="L45" s="98"/>
      <c r="M45" s="97"/>
      <c r="N45" s="97"/>
      <c r="O45" s="97"/>
      <c r="P45" s="97"/>
      <c r="Q45" s="97"/>
      <c r="R45" s="97"/>
      <c r="S45" s="97"/>
      <c r="T45" s="97"/>
      <c r="U45" s="97"/>
      <c r="V45" s="107"/>
      <c r="W45" s="108"/>
      <c r="X45" s="108"/>
      <c r="Y45" s="97"/>
      <c r="Z45" s="97"/>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t="s">
        <v>47</v>
      </c>
      <c r="D46" s="97"/>
      <c r="E46" s="97"/>
      <c r="F46" s="97"/>
      <c r="G46" s="97"/>
      <c r="H46" s="97"/>
      <c r="I46" s="97"/>
      <c r="J46" s="97"/>
      <c r="K46" s="97"/>
      <c r="L46" s="98"/>
      <c r="M46" s="140"/>
      <c r="N46" s="140"/>
      <c r="O46" s="140"/>
      <c r="P46" s="140"/>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67" t="s">
        <v>43</v>
      </c>
      <c r="D47" s="67"/>
      <c r="E47" s="67"/>
      <c r="F47" s="67"/>
      <c r="G47" s="67"/>
      <c r="H47" s="97" t="s">
        <v>46</v>
      </c>
      <c r="I47" s="67"/>
      <c r="J47" s="67"/>
      <c r="K47" s="67"/>
      <c r="L47" s="67"/>
      <c r="M47" s="249" t="s">
        <v>27</v>
      </c>
      <c r="N47" s="249"/>
      <c r="O47" s="249"/>
      <c r="P47" s="249"/>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256">
        <f>P38</f>
        <v>0</v>
      </c>
      <c r="D48" s="251"/>
      <c r="E48" s="251"/>
      <c r="F48" s="214"/>
      <c r="G48" s="140" t="s">
        <v>81</v>
      </c>
      <c r="H48" s="257">
        <f>M43</f>
        <v>0</v>
      </c>
      <c r="I48" s="258"/>
      <c r="J48" s="258"/>
      <c r="K48" s="259"/>
      <c r="L48" s="140" t="s">
        <v>29</v>
      </c>
      <c r="M48" s="260">
        <f>ROUNDDOWN(C48+H48,1)</f>
        <v>0</v>
      </c>
      <c r="N48" s="261"/>
      <c r="O48" s="261"/>
      <c r="P48" s="262"/>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97"/>
      <c r="D49" s="97"/>
      <c r="E49" s="97"/>
      <c r="F49" s="97"/>
      <c r="G49" s="97"/>
      <c r="H49" s="97"/>
      <c r="I49" s="97"/>
      <c r="J49" s="97"/>
      <c r="K49" s="97"/>
      <c r="L49" s="97"/>
      <c r="M49" s="97"/>
      <c r="N49" s="98"/>
      <c r="O49" s="97"/>
      <c r="P49" s="97"/>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C50" s="2"/>
      <c r="D50" s="2"/>
      <c r="E50" s="1"/>
      <c r="F50" s="1"/>
      <c r="G50" s="1"/>
      <c r="H50" s="1"/>
      <c r="I50" s="1"/>
      <c r="J50" s="1"/>
      <c r="K50" s="1"/>
      <c r="L50" s="1"/>
      <c r="M50" s="1"/>
      <c r="N50" s="1"/>
      <c r="O50" s="1"/>
      <c r="P50" s="1"/>
      <c r="Q50" s="1"/>
      <c r="R50" s="1"/>
      <c r="S50" s="1"/>
      <c r="T50" s="2"/>
      <c r="U50" s="1"/>
      <c r="V50" s="1"/>
      <c r="W50" s="1"/>
      <c r="X50" s="1"/>
      <c r="Y50" s="1"/>
      <c r="Z50" s="1"/>
      <c r="AA50" s="1"/>
      <c r="AB50" s="1"/>
      <c r="AC50" s="1"/>
      <c r="AD50" s="1"/>
      <c r="AE50" s="1"/>
      <c r="AF50" s="1"/>
      <c r="AJ50" s="7"/>
      <c r="AK50" s="8"/>
      <c r="AL50" s="8"/>
      <c r="AM50" s="1"/>
      <c r="AN50" s="1"/>
      <c r="AO50" s="1"/>
      <c r="AP50" s="1"/>
      <c r="AQ50" s="1"/>
      <c r="AR50" s="1"/>
      <c r="AS50" s="1"/>
      <c r="AT50" s="1"/>
      <c r="AU50" s="1"/>
      <c r="AV50" s="1"/>
      <c r="AW50" s="1"/>
      <c r="AX50" s="1"/>
      <c r="AY50" s="1"/>
      <c r="AZ50" s="1"/>
      <c r="BA50" s="1"/>
      <c r="BB50" s="1"/>
      <c r="BC50" s="1"/>
      <c r="BD50" s="1"/>
      <c r="BE50" s="8"/>
    </row>
    <row r="51" spans="1:58" ht="20.25" customHeight="1" x14ac:dyDescent="0.4">
      <c r="A51" s="1"/>
      <c r="B51" s="1"/>
      <c r="C51" s="2"/>
      <c r="D51" s="2"/>
      <c r="E51" s="1"/>
      <c r="F51" s="1"/>
      <c r="G51" s="1"/>
      <c r="H51" s="1"/>
      <c r="I51" s="1"/>
      <c r="J51" s="1"/>
      <c r="K51" s="1"/>
      <c r="L51" s="1"/>
      <c r="M51" s="1"/>
      <c r="N51" s="1"/>
      <c r="O51" s="1"/>
      <c r="P51" s="1"/>
      <c r="Q51" s="1"/>
      <c r="R51" s="1"/>
      <c r="S51" s="1"/>
      <c r="T51" s="1"/>
      <c r="U51" s="2"/>
      <c r="V51" s="1"/>
      <c r="W51" s="1"/>
      <c r="X51" s="1"/>
      <c r="Y51" s="1"/>
      <c r="Z51" s="1"/>
      <c r="AA51" s="1"/>
      <c r="AB51" s="1"/>
      <c r="AC51" s="1"/>
      <c r="AD51" s="1"/>
      <c r="AE51" s="1"/>
      <c r="AF51" s="1"/>
      <c r="AG51" s="1"/>
      <c r="AK51" s="7"/>
      <c r="AL51" s="8"/>
      <c r="AM51" s="8"/>
      <c r="AN51" s="1"/>
      <c r="AO51" s="1"/>
      <c r="AP51" s="1"/>
      <c r="AQ51" s="1"/>
      <c r="AR51" s="1"/>
      <c r="AS51" s="1"/>
      <c r="AT51" s="1"/>
      <c r="AU51" s="1"/>
      <c r="AV51" s="1"/>
      <c r="AW51" s="1"/>
      <c r="AX51" s="1"/>
      <c r="AY51" s="1"/>
      <c r="AZ51" s="1"/>
      <c r="BA51" s="1"/>
      <c r="BB51" s="1"/>
      <c r="BC51" s="1"/>
      <c r="BD51" s="1"/>
      <c r="BE51" s="1"/>
      <c r="BF51" s="8"/>
    </row>
    <row r="52" spans="1:58" ht="20.25" customHeight="1" x14ac:dyDescent="0.4">
      <c r="A52" s="1"/>
      <c r="B52" s="1"/>
      <c r="C52" s="1"/>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C54" s="7"/>
      <c r="D54" s="7"/>
      <c r="E54" s="7"/>
      <c r="F54" s="7"/>
      <c r="G54" s="7"/>
      <c r="H54" s="7"/>
      <c r="I54" s="7"/>
      <c r="J54" s="7"/>
      <c r="K54" s="7"/>
      <c r="L54" s="7"/>
      <c r="M54" s="7"/>
      <c r="N54" s="7"/>
      <c r="O54" s="7"/>
      <c r="P54" s="7"/>
      <c r="Q54" s="7"/>
      <c r="R54" s="7"/>
      <c r="S54" s="7"/>
      <c r="T54" s="7"/>
      <c r="U54" s="8"/>
      <c r="V54" s="8"/>
      <c r="W54" s="7"/>
      <c r="X54" s="7"/>
      <c r="Y54" s="7"/>
      <c r="Z54" s="7"/>
      <c r="AA54" s="7"/>
      <c r="AB54" s="7"/>
      <c r="AC54" s="7"/>
      <c r="AD54" s="7"/>
      <c r="AE54" s="7"/>
      <c r="AF54" s="7"/>
      <c r="AG54" s="7"/>
      <c r="AH54" s="7"/>
      <c r="AI54" s="7"/>
      <c r="AJ54" s="7"/>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sheetData>
  <sheetProtection insertRows="0"/>
  <mergeCells count="198">
    <mergeCell ref="M47:P47"/>
    <mergeCell ref="C48:F48"/>
    <mergeCell ref="H48:K48"/>
    <mergeCell ref="M48:P48"/>
    <mergeCell ref="C37:D37"/>
    <mergeCell ref="E37:F37"/>
    <mergeCell ref="G37:H37"/>
    <mergeCell ref="P37:Q37"/>
    <mergeCell ref="U37:V37"/>
    <mergeCell ref="U43:X43"/>
    <mergeCell ref="J40:K40"/>
    <mergeCell ref="M42:P42"/>
    <mergeCell ref="C43:F43"/>
    <mergeCell ref="H43:K43"/>
    <mergeCell ref="M43:P43"/>
    <mergeCell ref="W37:X37"/>
    <mergeCell ref="C38:D38"/>
    <mergeCell ref="E38:F38"/>
    <mergeCell ref="G38:H38"/>
    <mergeCell ref="J38:K38"/>
    <mergeCell ref="L38:M38"/>
    <mergeCell ref="P38:Q38"/>
    <mergeCell ref="U38:V38"/>
    <mergeCell ref="W38:X38"/>
    <mergeCell ref="J34:K34"/>
    <mergeCell ref="T34:U34"/>
    <mergeCell ref="L33:M33"/>
    <mergeCell ref="C35:D35"/>
    <mergeCell ref="E35:F35"/>
    <mergeCell ref="G35:H35"/>
    <mergeCell ref="P35:Q35"/>
    <mergeCell ref="V35:Y35"/>
    <mergeCell ref="C36:D36"/>
    <mergeCell ref="E36:F36"/>
    <mergeCell ref="G36:H36"/>
    <mergeCell ref="P36:Q36"/>
    <mergeCell ref="V36:Y36"/>
    <mergeCell ref="L35:M35"/>
    <mergeCell ref="L36:M36"/>
    <mergeCell ref="T35:U35"/>
    <mergeCell ref="T36:U36"/>
    <mergeCell ref="J35:K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T33:U33"/>
    <mergeCell ref="J36:K36"/>
    <mergeCell ref="J37:K37"/>
    <mergeCell ref="L37:M37"/>
    <mergeCell ref="B9:B13"/>
    <mergeCell ref="L9:O13"/>
    <mergeCell ref="C9:D13"/>
    <mergeCell ref="E9:F13"/>
    <mergeCell ref="P10:V10"/>
    <mergeCell ref="C32:D33"/>
    <mergeCell ref="E32:H32"/>
    <mergeCell ref="J32:M32"/>
    <mergeCell ref="T32:U32"/>
    <mergeCell ref="V32:Y32"/>
    <mergeCell ref="E33:F33"/>
    <mergeCell ref="G33:H33"/>
    <mergeCell ref="V33:Y33"/>
    <mergeCell ref="C34:D34"/>
    <mergeCell ref="E34:F34"/>
    <mergeCell ref="G34:H34"/>
    <mergeCell ref="P34:Q34"/>
    <mergeCell ref="V34:Y34"/>
    <mergeCell ref="L34:M34"/>
    <mergeCell ref="J33:K33"/>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5:AV25"/>
    <mergeCell ref="AW25:AX25"/>
    <mergeCell ref="AU26:AV26"/>
    <mergeCell ref="AW26:AX26"/>
    <mergeCell ref="AU27:AV27"/>
    <mergeCell ref="AW28:AX28"/>
    <mergeCell ref="AU29:AV29"/>
    <mergeCell ref="AW29:AX29"/>
    <mergeCell ref="AU28:AV28"/>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7:D27"/>
    <mergeCell ref="E27:F27"/>
    <mergeCell ref="G27:K27"/>
    <mergeCell ref="L27:O27"/>
    <mergeCell ref="C28:D28"/>
    <mergeCell ref="E28:F28"/>
    <mergeCell ref="G28:K28"/>
    <mergeCell ref="L28:O28"/>
    <mergeCell ref="C23:D23"/>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AY28:BD28"/>
    <mergeCell ref="AY29:BD29"/>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6:D26"/>
    <mergeCell ref="E26:F26"/>
    <mergeCell ref="G26:K26"/>
    <mergeCell ref="L26:O26"/>
  </mergeCells>
  <phoneticPr fontId="1"/>
  <conditionalFormatting sqref="AU14:AX29">
    <cfRule type="expression" dxfId="6" priority="4">
      <formula>INDIRECT(ADDRESS(ROW(),COLUMN()))=TRUNC(INDIRECT(ADDRESS(ROW(),COLUMN())))</formula>
    </cfRule>
  </conditionalFormatting>
  <conditionalFormatting sqref="E38:Q38 I34:Q37">
    <cfRule type="expression" dxfId="5" priority="3">
      <formula>INDIRECT(ADDRESS(ROW(),COLUMN()))=TRUNC(INDIRECT(ADDRESS(ROW(),COLUMN())))</formula>
    </cfRule>
  </conditionalFormatting>
  <conditionalFormatting sqref="C43:F43">
    <cfRule type="expression" dxfId="4" priority="2">
      <formula>INDIRECT(ADDRESS(ROW(),COLUMN()))=TRUNC(INDIRECT(ADDRESS(ROW(),COLUMN())))</formula>
    </cfRule>
  </conditionalFormatting>
  <conditionalFormatting sqref="E34:H37">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0:K40">
      <formula1>"週,暦月"</formula1>
    </dataValidation>
    <dataValidation type="list" allowBlank="1" showInputMessage="1" showErrorMessage="1" sqref="AZ3">
      <formula1>"４週,暦月"</formula1>
    </dataValidation>
    <dataValidation type="list" allowBlank="1" showInputMessage="1" showErrorMessage="1" sqref="AZ4:BC4">
      <formula1>"予定,実績,予定・実績"</formula1>
    </dataValidation>
    <dataValidation allowBlank="1" showInputMessage="1" showErrorMessage="1" error="入力可能範囲　32～40" sqref="AZ6"/>
    <dataValidation type="list" allowBlank="1" showInputMessage="1" sqref="C14:D29">
      <formula1>職種</formula1>
    </dataValidation>
    <dataValidation type="list" errorStyle="warning" allowBlank="1" showInputMessage="1" error="リストにない場合のみ、入力してください。" sqref="G14:K29">
      <formula1>INDIRECT(C14)</formula1>
    </dataValidation>
    <dataValidation type="list" allowBlank="1" showInputMessage="1" sqref="E14:F29">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46" workbookViewId="0">
      <selection activeCell="A58" sqref="A58"/>
    </sheetView>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0" t="s">
        <v>87</v>
      </c>
      <c r="F4" s="270"/>
      <c r="G4" s="270"/>
      <c r="H4" s="270"/>
      <c r="I4" s="270"/>
      <c r="J4" s="270"/>
    </row>
    <row r="5" spans="1:10" s="11" customFormat="1" ht="20.25" customHeight="1" x14ac:dyDescent="0.4">
      <c r="A5" s="28"/>
      <c r="B5" s="13" t="s">
        <v>86</v>
      </c>
      <c r="C5" s="13"/>
      <c r="E5" s="270"/>
      <c r="F5" s="270"/>
      <c r="G5" s="270"/>
      <c r="H5" s="270"/>
      <c r="I5" s="270"/>
      <c r="J5" s="270"/>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47"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8" t="s">
        <v>133</v>
      </c>
      <c r="B16" s="148"/>
      <c r="C16" s="148"/>
    </row>
    <row r="17" spans="1:3" s="11" customFormat="1" ht="20.25" customHeight="1" x14ac:dyDescent="0.4">
      <c r="A17" s="148"/>
      <c r="B17" s="148"/>
      <c r="C17" s="148"/>
    </row>
    <row r="18" spans="1:3" s="11" customFormat="1" ht="20.25" customHeight="1" x14ac:dyDescent="0.4">
      <c r="A18" s="147"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147</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142</v>
      </c>
      <c r="B63" s="25"/>
      <c r="C63" s="25"/>
      <c r="D63" s="29"/>
      <c r="E63" s="29"/>
    </row>
    <row r="64" spans="1:55" s="11" customFormat="1" ht="20.25" customHeight="1" x14ac:dyDescent="0.4">
      <c r="A64" s="84" t="s">
        <v>143</v>
      </c>
      <c r="B64" s="25"/>
      <c r="C64" s="25"/>
      <c r="D64" s="29"/>
      <c r="E64" s="29"/>
    </row>
    <row r="65" spans="1:5" s="11" customFormat="1" ht="20.25" customHeight="1" x14ac:dyDescent="0.4">
      <c r="A65" s="84" t="s">
        <v>144</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A25" zoomScale="75" zoomScaleNormal="55" zoomScaleSheetLayoutView="75" workbookViewId="0">
      <selection activeCell="B33" sqref="B3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28" t="s">
        <v>110</v>
      </c>
      <c r="AN1" s="228"/>
      <c r="AO1" s="228"/>
      <c r="AP1" s="228"/>
      <c r="AQ1" s="228"/>
      <c r="AR1" s="228"/>
      <c r="AS1" s="228"/>
      <c r="AT1" s="228"/>
      <c r="AU1" s="228"/>
      <c r="AV1" s="228"/>
      <c r="AW1" s="228"/>
      <c r="AX1" s="228"/>
      <c r="AY1" s="228"/>
      <c r="AZ1" s="228"/>
      <c r="BA1" s="22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30">
        <v>3</v>
      </c>
      <c r="V2" s="230"/>
      <c r="W2" s="39" t="s">
        <v>16</v>
      </c>
      <c r="X2" s="229">
        <f>IF(U2=0,"",YEAR(DATE(2018+U2,1,1)))</f>
        <v>2021</v>
      </c>
      <c r="Y2" s="229"/>
      <c r="Z2" s="41" t="s">
        <v>20</v>
      </c>
      <c r="AA2" s="41" t="s">
        <v>21</v>
      </c>
      <c r="AB2" s="230">
        <v>4</v>
      </c>
      <c r="AC2" s="230"/>
      <c r="AD2" s="41" t="s">
        <v>22</v>
      </c>
      <c r="AE2" s="41"/>
      <c r="AF2" s="41"/>
      <c r="AG2" s="41"/>
      <c r="AH2" s="41"/>
      <c r="AI2" s="41"/>
      <c r="AJ2" s="40"/>
      <c r="AK2" s="39" t="s">
        <v>17</v>
      </c>
      <c r="AL2" s="39" t="s">
        <v>16</v>
      </c>
      <c r="AM2" s="230" t="s">
        <v>109</v>
      </c>
      <c r="AN2" s="230"/>
      <c r="AO2" s="230"/>
      <c r="AP2" s="230"/>
      <c r="AQ2" s="230"/>
      <c r="AR2" s="230"/>
      <c r="AS2" s="230"/>
      <c r="AT2" s="230"/>
      <c r="AU2" s="230"/>
      <c r="AV2" s="230"/>
      <c r="AW2" s="230"/>
      <c r="AX2" s="230"/>
      <c r="AY2" s="230"/>
      <c r="AZ2" s="230"/>
      <c r="BA2" s="23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47" t="s">
        <v>99</v>
      </c>
      <c r="BA3" s="247"/>
      <c r="BB3" s="247"/>
      <c r="BC3" s="24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47" t="s">
        <v>94</v>
      </c>
      <c r="BA4" s="247"/>
      <c r="BB4" s="247"/>
      <c r="BC4" s="24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1">
        <v>40</v>
      </c>
      <c r="AW5" s="242"/>
      <c r="AX5" s="61" t="s">
        <v>23</v>
      </c>
      <c r="AY5" s="60"/>
      <c r="AZ5" s="271">
        <v>160</v>
      </c>
      <c r="BA5" s="272"/>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241">
        <v>100</v>
      </c>
      <c r="BA6" s="242"/>
      <c r="BB6" s="152"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45">
        <f>DAY(EOMONTH(DATE(X2,AB2,1),0))</f>
        <v>30</v>
      </c>
      <c r="BA7" s="246"/>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19" t="s">
        <v>26</v>
      </c>
      <c r="C9" s="201" t="s">
        <v>126</v>
      </c>
      <c r="D9" s="202"/>
      <c r="E9" s="200" t="s">
        <v>127</v>
      </c>
      <c r="F9" s="202"/>
      <c r="G9" s="200" t="s">
        <v>128</v>
      </c>
      <c r="H9" s="201"/>
      <c r="I9" s="201"/>
      <c r="J9" s="201"/>
      <c r="K9" s="202"/>
      <c r="L9" s="200" t="s">
        <v>129</v>
      </c>
      <c r="M9" s="201"/>
      <c r="N9" s="201"/>
      <c r="O9" s="222"/>
      <c r="P9" s="243" t="s">
        <v>130</v>
      </c>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33" t="str">
        <f>IF(AZ3="４週","(10)1～4週目の勤務時間数合計","(10)1か月の勤務時間数合計")</f>
        <v>(10)1～4週目の勤務時間数合計</v>
      </c>
      <c r="AV9" s="234"/>
      <c r="AW9" s="233" t="s">
        <v>131</v>
      </c>
      <c r="AX9" s="234"/>
      <c r="AY9" s="231" t="s">
        <v>132</v>
      </c>
      <c r="AZ9" s="231"/>
      <c r="BA9" s="231"/>
      <c r="BB9" s="231"/>
      <c r="BC9" s="231"/>
      <c r="BD9" s="231"/>
    </row>
    <row r="10" spans="1:57" ht="20.25" customHeight="1" thickBot="1" x14ac:dyDescent="0.45">
      <c r="A10" s="71"/>
      <c r="B10" s="220"/>
      <c r="C10" s="204"/>
      <c r="D10" s="205"/>
      <c r="E10" s="203"/>
      <c r="F10" s="205"/>
      <c r="G10" s="203"/>
      <c r="H10" s="204"/>
      <c r="I10" s="204"/>
      <c r="J10" s="204"/>
      <c r="K10" s="205"/>
      <c r="L10" s="203"/>
      <c r="M10" s="204"/>
      <c r="N10" s="204"/>
      <c r="O10" s="223"/>
      <c r="P10" s="225" t="s">
        <v>10</v>
      </c>
      <c r="Q10" s="226"/>
      <c r="R10" s="226"/>
      <c r="S10" s="226"/>
      <c r="T10" s="226"/>
      <c r="U10" s="226"/>
      <c r="V10" s="227"/>
      <c r="W10" s="225" t="s">
        <v>11</v>
      </c>
      <c r="X10" s="226"/>
      <c r="Y10" s="226"/>
      <c r="Z10" s="226"/>
      <c r="AA10" s="226"/>
      <c r="AB10" s="226"/>
      <c r="AC10" s="227"/>
      <c r="AD10" s="225" t="s">
        <v>12</v>
      </c>
      <c r="AE10" s="226"/>
      <c r="AF10" s="226"/>
      <c r="AG10" s="226"/>
      <c r="AH10" s="226"/>
      <c r="AI10" s="226"/>
      <c r="AJ10" s="227"/>
      <c r="AK10" s="225" t="s">
        <v>13</v>
      </c>
      <c r="AL10" s="226"/>
      <c r="AM10" s="226"/>
      <c r="AN10" s="226"/>
      <c r="AO10" s="226"/>
      <c r="AP10" s="226"/>
      <c r="AQ10" s="227"/>
      <c r="AR10" s="225" t="s">
        <v>14</v>
      </c>
      <c r="AS10" s="226"/>
      <c r="AT10" s="227"/>
      <c r="AU10" s="235"/>
      <c r="AV10" s="236"/>
      <c r="AW10" s="235"/>
      <c r="AX10" s="236"/>
      <c r="AY10" s="231"/>
      <c r="AZ10" s="231"/>
      <c r="BA10" s="231"/>
      <c r="BB10" s="231"/>
      <c r="BC10" s="231"/>
      <c r="BD10" s="231"/>
    </row>
    <row r="11" spans="1:57" ht="20.25" customHeight="1" thickBot="1" x14ac:dyDescent="0.45">
      <c r="A11" s="71"/>
      <c r="B11" s="220"/>
      <c r="C11" s="204"/>
      <c r="D11" s="205"/>
      <c r="E11" s="203"/>
      <c r="F11" s="205"/>
      <c r="G11" s="203"/>
      <c r="H11" s="204"/>
      <c r="I11" s="204"/>
      <c r="J11" s="204"/>
      <c r="K11" s="205"/>
      <c r="L11" s="203"/>
      <c r="M11" s="204"/>
      <c r="N11" s="204"/>
      <c r="O11" s="22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5"/>
      <c r="AV11" s="236"/>
      <c r="AW11" s="235"/>
      <c r="AX11" s="236"/>
      <c r="AY11" s="231"/>
      <c r="AZ11" s="231"/>
      <c r="BA11" s="231"/>
      <c r="BB11" s="231"/>
      <c r="BC11" s="231"/>
      <c r="BD11" s="231"/>
    </row>
    <row r="12" spans="1:57" ht="20.25" hidden="1" customHeight="1" thickBot="1" x14ac:dyDescent="0.45">
      <c r="A12" s="71"/>
      <c r="B12" s="220"/>
      <c r="C12" s="204"/>
      <c r="D12" s="205"/>
      <c r="E12" s="203"/>
      <c r="F12" s="205"/>
      <c r="G12" s="203"/>
      <c r="H12" s="204"/>
      <c r="I12" s="204"/>
      <c r="J12" s="204"/>
      <c r="K12" s="205"/>
      <c r="L12" s="203"/>
      <c r="M12" s="204"/>
      <c r="N12" s="204"/>
      <c r="O12" s="22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37"/>
      <c r="AV12" s="238"/>
      <c r="AW12" s="237"/>
      <c r="AX12" s="238"/>
      <c r="AY12" s="232"/>
      <c r="AZ12" s="232"/>
      <c r="BA12" s="232"/>
      <c r="BB12" s="232"/>
      <c r="BC12" s="232"/>
      <c r="BD12" s="232"/>
    </row>
    <row r="13" spans="1:57" ht="20.25" customHeight="1" thickBot="1" x14ac:dyDescent="0.45">
      <c r="A13" s="71"/>
      <c r="B13" s="221"/>
      <c r="C13" s="207"/>
      <c r="D13" s="208"/>
      <c r="E13" s="206"/>
      <c r="F13" s="208"/>
      <c r="G13" s="206"/>
      <c r="H13" s="207"/>
      <c r="I13" s="207"/>
      <c r="J13" s="207"/>
      <c r="K13" s="208"/>
      <c r="L13" s="206"/>
      <c r="M13" s="207"/>
      <c r="N13" s="207"/>
      <c r="O13" s="22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39"/>
      <c r="AV13" s="240"/>
      <c r="AW13" s="239"/>
      <c r="AX13" s="240"/>
      <c r="AY13" s="232"/>
      <c r="AZ13" s="232"/>
      <c r="BA13" s="232"/>
      <c r="BB13" s="232"/>
      <c r="BC13" s="232"/>
      <c r="BD13" s="232"/>
    </row>
    <row r="14" spans="1:57" ht="39.950000000000003" customHeight="1" x14ac:dyDescent="0.4">
      <c r="A14" s="71"/>
      <c r="B14" s="85">
        <v>1</v>
      </c>
      <c r="C14" s="182" t="s">
        <v>2</v>
      </c>
      <c r="D14" s="183"/>
      <c r="E14" s="184" t="s">
        <v>66</v>
      </c>
      <c r="F14" s="185"/>
      <c r="G14" s="186" t="s">
        <v>114</v>
      </c>
      <c r="H14" s="187"/>
      <c r="I14" s="187"/>
      <c r="J14" s="187"/>
      <c r="K14" s="188"/>
      <c r="L14" s="189" t="s">
        <v>68</v>
      </c>
      <c r="M14" s="190"/>
      <c r="N14" s="190"/>
      <c r="O14" s="191"/>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09">
        <f>IF($AZ$3="４週",SUM(P14:AQ14),IF($AZ$3="暦月",SUM(P14:AT14),""))</f>
        <v>160</v>
      </c>
      <c r="AV14" s="210"/>
      <c r="AW14" s="211">
        <f t="shared" ref="AW14:AW31" si="1">IF($AZ$3="４週",AU14/4,IF($AZ$3="暦月",AU14/($AZ$7/7),""))</f>
        <v>40</v>
      </c>
      <c r="AX14" s="212"/>
      <c r="AY14" s="169"/>
      <c r="AZ14" s="170"/>
      <c r="BA14" s="170"/>
      <c r="BB14" s="170"/>
      <c r="BC14" s="170"/>
      <c r="BD14" s="171"/>
    </row>
    <row r="15" spans="1:57" ht="39.950000000000003" customHeight="1" x14ac:dyDescent="0.4">
      <c r="A15" s="71"/>
      <c r="B15" s="86">
        <f t="shared" ref="B15:B31" si="2">B14+1</f>
        <v>2</v>
      </c>
      <c r="C15" s="172" t="s">
        <v>112</v>
      </c>
      <c r="D15" s="173"/>
      <c r="E15" s="174" t="s">
        <v>66</v>
      </c>
      <c r="F15" s="175"/>
      <c r="G15" s="176" t="s">
        <v>114</v>
      </c>
      <c r="H15" s="177"/>
      <c r="I15" s="177"/>
      <c r="J15" s="177"/>
      <c r="K15" s="178"/>
      <c r="L15" s="179" t="s">
        <v>100</v>
      </c>
      <c r="M15" s="180"/>
      <c r="N15" s="180"/>
      <c r="O15" s="181"/>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194">
        <f>IF($AZ$3="４週",SUM(P15:AQ15),IF($AZ$3="暦月",SUM(P15:AT15),""))</f>
        <v>160</v>
      </c>
      <c r="AV15" s="195"/>
      <c r="AW15" s="192">
        <f t="shared" si="1"/>
        <v>40</v>
      </c>
      <c r="AX15" s="193"/>
      <c r="AY15" s="163"/>
      <c r="AZ15" s="164"/>
      <c r="BA15" s="164"/>
      <c r="BB15" s="164"/>
      <c r="BC15" s="164"/>
      <c r="BD15" s="165"/>
    </row>
    <row r="16" spans="1:57" ht="39.950000000000003" customHeight="1" x14ac:dyDescent="0.4">
      <c r="A16" s="71"/>
      <c r="B16" s="86">
        <f t="shared" si="2"/>
        <v>3</v>
      </c>
      <c r="C16" s="172" t="s">
        <v>112</v>
      </c>
      <c r="D16" s="173"/>
      <c r="E16" s="174" t="s">
        <v>66</v>
      </c>
      <c r="F16" s="175"/>
      <c r="G16" s="176" t="s">
        <v>112</v>
      </c>
      <c r="H16" s="177"/>
      <c r="I16" s="177"/>
      <c r="J16" s="177"/>
      <c r="K16" s="178"/>
      <c r="L16" s="179" t="s">
        <v>78</v>
      </c>
      <c r="M16" s="180"/>
      <c r="N16" s="180"/>
      <c r="O16" s="181"/>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194">
        <f>IF($AZ$3="４週",SUM(P16:AQ16),IF($AZ$3="暦月",SUM(P16:AT16),""))</f>
        <v>160</v>
      </c>
      <c r="AV16" s="195"/>
      <c r="AW16" s="192">
        <f t="shared" si="1"/>
        <v>40</v>
      </c>
      <c r="AX16" s="193"/>
      <c r="AY16" s="163"/>
      <c r="AZ16" s="164"/>
      <c r="BA16" s="164"/>
      <c r="BB16" s="164"/>
      <c r="BC16" s="164"/>
      <c r="BD16" s="165"/>
    </row>
    <row r="17" spans="1:56" ht="39.950000000000003" customHeight="1" x14ac:dyDescent="0.4">
      <c r="A17" s="71"/>
      <c r="B17" s="86">
        <f t="shared" si="2"/>
        <v>4</v>
      </c>
      <c r="C17" s="172" t="s">
        <v>112</v>
      </c>
      <c r="D17" s="173"/>
      <c r="E17" s="174" t="s">
        <v>66</v>
      </c>
      <c r="F17" s="175"/>
      <c r="G17" s="176" t="s">
        <v>112</v>
      </c>
      <c r="H17" s="177"/>
      <c r="I17" s="177"/>
      <c r="J17" s="177"/>
      <c r="K17" s="178"/>
      <c r="L17" s="179" t="s">
        <v>80</v>
      </c>
      <c r="M17" s="180"/>
      <c r="N17" s="180"/>
      <c r="O17" s="181"/>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194">
        <f>IF($AZ$3="４週",SUM(P17:AQ17),IF($AZ$3="暦月",SUM(P17:AT17),""))</f>
        <v>160</v>
      </c>
      <c r="AV17" s="195"/>
      <c r="AW17" s="192">
        <f t="shared" si="1"/>
        <v>40</v>
      </c>
      <c r="AX17" s="193"/>
      <c r="AY17" s="163"/>
      <c r="AZ17" s="164"/>
      <c r="BA17" s="164"/>
      <c r="BB17" s="164"/>
      <c r="BC17" s="164"/>
      <c r="BD17" s="165"/>
    </row>
    <row r="18" spans="1:56" ht="39.950000000000003" customHeight="1" x14ac:dyDescent="0.4">
      <c r="A18" s="71"/>
      <c r="B18" s="86">
        <f t="shared" si="2"/>
        <v>5</v>
      </c>
      <c r="C18" s="172" t="s">
        <v>112</v>
      </c>
      <c r="D18" s="173"/>
      <c r="E18" s="174" t="s">
        <v>121</v>
      </c>
      <c r="F18" s="175"/>
      <c r="G18" s="176" t="s">
        <v>112</v>
      </c>
      <c r="H18" s="177"/>
      <c r="I18" s="177"/>
      <c r="J18" s="177"/>
      <c r="K18" s="178"/>
      <c r="L18" s="179" t="s">
        <v>79</v>
      </c>
      <c r="M18" s="180"/>
      <c r="N18" s="180"/>
      <c r="O18" s="181"/>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194">
        <f t="shared" ref="AU18:AU31" si="3">IF($AZ$3="４週",SUM(P18:AQ18),IF($AZ$3="暦月",SUM(P18:AT18),""))</f>
        <v>80</v>
      </c>
      <c r="AV18" s="195"/>
      <c r="AW18" s="192">
        <f t="shared" si="1"/>
        <v>20</v>
      </c>
      <c r="AX18" s="193"/>
      <c r="AY18" s="163"/>
      <c r="AZ18" s="164"/>
      <c r="BA18" s="164"/>
      <c r="BB18" s="164"/>
      <c r="BC18" s="164"/>
      <c r="BD18" s="165"/>
    </row>
    <row r="19" spans="1:56" ht="39.950000000000003" customHeight="1" x14ac:dyDescent="0.4">
      <c r="A19" s="71"/>
      <c r="B19" s="86">
        <f t="shared" si="2"/>
        <v>6</v>
      </c>
      <c r="C19" s="172"/>
      <c r="D19" s="173"/>
      <c r="E19" s="174"/>
      <c r="F19" s="175"/>
      <c r="G19" s="176"/>
      <c r="H19" s="177"/>
      <c r="I19" s="177"/>
      <c r="J19" s="177"/>
      <c r="K19" s="178"/>
      <c r="L19" s="179"/>
      <c r="M19" s="180"/>
      <c r="N19" s="180"/>
      <c r="O19" s="181"/>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4">
        <f t="shared" si="3"/>
        <v>0</v>
      </c>
      <c r="AV19" s="195"/>
      <c r="AW19" s="192">
        <f t="shared" si="1"/>
        <v>0</v>
      </c>
      <c r="AX19" s="193"/>
      <c r="AY19" s="163"/>
      <c r="AZ19" s="164"/>
      <c r="BA19" s="164"/>
      <c r="BB19" s="164"/>
      <c r="BC19" s="164"/>
      <c r="BD19" s="165"/>
    </row>
    <row r="20" spans="1:56" ht="39.950000000000003" customHeight="1" x14ac:dyDescent="0.4">
      <c r="A20" s="71"/>
      <c r="B20" s="86">
        <f t="shared" si="2"/>
        <v>7</v>
      </c>
      <c r="C20" s="172"/>
      <c r="D20" s="173"/>
      <c r="E20" s="174"/>
      <c r="F20" s="175"/>
      <c r="G20" s="176"/>
      <c r="H20" s="177"/>
      <c r="I20" s="177"/>
      <c r="J20" s="177"/>
      <c r="K20" s="178"/>
      <c r="L20" s="179"/>
      <c r="M20" s="180"/>
      <c r="N20" s="180"/>
      <c r="O20" s="181"/>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4">
        <f>IF($AZ$3="４週",SUM(P20:AQ20),IF($AZ$3="暦月",SUM(P20:AT20),""))</f>
        <v>0</v>
      </c>
      <c r="AV20" s="195"/>
      <c r="AW20" s="192">
        <f t="shared" si="1"/>
        <v>0</v>
      </c>
      <c r="AX20" s="193"/>
      <c r="AY20" s="163"/>
      <c r="AZ20" s="164"/>
      <c r="BA20" s="164"/>
      <c r="BB20" s="164"/>
      <c r="BC20" s="164"/>
      <c r="BD20" s="165"/>
    </row>
    <row r="21" spans="1:56" ht="39.950000000000003" customHeight="1" x14ac:dyDescent="0.4">
      <c r="A21" s="71"/>
      <c r="B21" s="86">
        <f t="shared" si="2"/>
        <v>8</v>
      </c>
      <c r="C21" s="172"/>
      <c r="D21" s="173"/>
      <c r="E21" s="174"/>
      <c r="F21" s="175"/>
      <c r="G21" s="176"/>
      <c r="H21" s="177"/>
      <c r="I21" s="177"/>
      <c r="J21" s="177"/>
      <c r="K21" s="178"/>
      <c r="L21" s="179"/>
      <c r="M21" s="180"/>
      <c r="N21" s="180"/>
      <c r="O21" s="181"/>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4">
        <f t="shared" si="3"/>
        <v>0</v>
      </c>
      <c r="AV21" s="195"/>
      <c r="AW21" s="192">
        <f t="shared" si="1"/>
        <v>0</v>
      </c>
      <c r="AX21" s="193"/>
      <c r="AY21" s="163"/>
      <c r="AZ21" s="164"/>
      <c r="BA21" s="164"/>
      <c r="BB21" s="164"/>
      <c r="BC21" s="164"/>
      <c r="BD21" s="165"/>
    </row>
    <row r="22" spans="1:56" ht="39.950000000000003" customHeight="1" x14ac:dyDescent="0.4">
      <c r="A22" s="71"/>
      <c r="B22" s="86">
        <f t="shared" si="2"/>
        <v>9</v>
      </c>
      <c r="C22" s="172"/>
      <c r="D22" s="173"/>
      <c r="E22" s="174"/>
      <c r="F22" s="175"/>
      <c r="G22" s="176"/>
      <c r="H22" s="177"/>
      <c r="I22" s="177"/>
      <c r="J22" s="177"/>
      <c r="K22" s="178"/>
      <c r="L22" s="179"/>
      <c r="M22" s="180"/>
      <c r="N22" s="180"/>
      <c r="O22" s="181"/>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4">
        <f t="shared" si="3"/>
        <v>0</v>
      </c>
      <c r="AV22" s="195"/>
      <c r="AW22" s="192">
        <f t="shared" si="1"/>
        <v>0</v>
      </c>
      <c r="AX22" s="193"/>
      <c r="AY22" s="163"/>
      <c r="AZ22" s="164"/>
      <c r="BA22" s="164"/>
      <c r="BB22" s="164"/>
      <c r="BC22" s="164"/>
      <c r="BD22" s="165"/>
    </row>
    <row r="23" spans="1:56" ht="39.950000000000003" customHeight="1" x14ac:dyDescent="0.4">
      <c r="A23" s="71"/>
      <c r="B23" s="86">
        <f t="shared" si="2"/>
        <v>10</v>
      </c>
      <c r="C23" s="172"/>
      <c r="D23" s="173"/>
      <c r="E23" s="174"/>
      <c r="F23" s="175"/>
      <c r="G23" s="176"/>
      <c r="H23" s="177"/>
      <c r="I23" s="177"/>
      <c r="J23" s="177"/>
      <c r="K23" s="178"/>
      <c r="L23" s="179"/>
      <c r="M23" s="180"/>
      <c r="N23" s="180"/>
      <c r="O23" s="181"/>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4">
        <f t="shared" si="3"/>
        <v>0</v>
      </c>
      <c r="AV23" s="195"/>
      <c r="AW23" s="192">
        <f t="shared" si="1"/>
        <v>0</v>
      </c>
      <c r="AX23" s="193"/>
      <c r="AY23" s="163"/>
      <c r="AZ23" s="164"/>
      <c r="BA23" s="164"/>
      <c r="BB23" s="164"/>
      <c r="BC23" s="164"/>
      <c r="BD23" s="165"/>
    </row>
    <row r="24" spans="1:56" ht="39.950000000000003" customHeight="1" x14ac:dyDescent="0.4">
      <c r="A24" s="71"/>
      <c r="B24" s="86">
        <f t="shared" si="2"/>
        <v>11</v>
      </c>
      <c r="C24" s="172"/>
      <c r="D24" s="173"/>
      <c r="E24" s="174"/>
      <c r="F24" s="175"/>
      <c r="G24" s="176"/>
      <c r="H24" s="177"/>
      <c r="I24" s="177"/>
      <c r="J24" s="177"/>
      <c r="K24" s="178"/>
      <c r="L24" s="179"/>
      <c r="M24" s="180"/>
      <c r="N24" s="180"/>
      <c r="O24" s="181"/>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4">
        <f t="shared" si="3"/>
        <v>0</v>
      </c>
      <c r="AV24" s="195"/>
      <c r="AW24" s="192">
        <f t="shared" si="1"/>
        <v>0</v>
      </c>
      <c r="AX24" s="193"/>
      <c r="AY24" s="163"/>
      <c r="AZ24" s="164"/>
      <c r="BA24" s="164"/>
      <c r="BB24" s="164"/>
      <c r="BC24" s="164"/>
      <c r="BD24" s="165"/>
    </row>
    <row r="25" spans="1:56" ht="39.950000000000003" customHeight="1" x14ac:dyDescent="0.4">
      <c r="A25" s="71"/>
      <c r="B25" s="86">
        <f t="shared" si="2"/>
        <v>12</v>
      </c>
      <c r="C25" s="172"/>
      <c r="D25" s="173"/>
      <c r="E25" s="174"/>
      <c r="F25" s="175"/>
      <c r="G25" s="176"/>
      <c r="H25" s="177"/>
      <c r="I25" s="177"/>
      <c r="J25" s="177"/>
      <c r="K25" s="178"/>
      <c r="L25" s="179"/>
      <c r="M25" s="180"/>
      <c r="N25" s="180"/>
      <c r="O25" s="181"/>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4">
        <f t="shared" si="3"/>
        <v>0</v>
      </c>
      <c r="AV25" s="195"/>
      <c r="AW25" s="192">
        <f t="shared" si="1"/>
        <v>0</v>
      </c>
      <c r="AX25" s="193"/>
      <c r="AY25" s="163"/>
      <c r="AZ25" s="164"/>
      <c r="BA25" s="164"/>
      <c r="BB25" s="164"/>
      <c r="BC25" s="164"/>
      <c r="BD25" s="165"/>
    </row>
    <row r="26" spans="1:56" ht="39.950000000000003" customHeight="1" x14ac:dyDescent="0.4">
      <c r="A26" s="71"/>
      <c r="B26" s="86">
        <f t="shared" si="2"/>
        <v>13</v>
      </c>
      <c r="C26" s="172"/>
      <c r="D26" s="173"/>
      <c r="E26" s="174"/>
      <c r="F26" s="175"/>
      <c r="G26" s="176"/>
      <c r="H26" s="177"/>
      <c r="I26" s="177"/>
      <c r="J26" s="177"/>
      <c r="K26" s="178"/>
      <c r="L26" s="179"/>
      <c r="M26" s="180"/>
      <c r="N26" s="180"/>
      <c r="O26" s="181"/>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4">
        <f t="shared" si="3"/>
        <v>0</v>
      </c>
      <c r="AV26" s="195"/>
      <c r="AW26" s="192">
        <f t="shared" si="1"/>
        <v>0</v>
      </c>
      <c r="AX26" s="193"/>
      <c r="AY26" s="163"/>
      <c r="AZ26" s="164"/>
      <c r="BA26" s="164"/>
      <c r="BB26" s="164"/>
      <c r="BC26" s="164"/>
      <c r="BD26" s="165"/>
    </row>
    <row r="27" spans="1:56" ht="39.950000000000003" customHeight="1" x14ac:dyDescent="0.4">
      <c r="A27" s="71"/>
      <c r="B27" s="86">
        <f t="shared" si="2"/>
        <v>14</v>
      </c>
      <c r="C27" s="172"/>
      <c r="D27" s="173"/>
      <c r="E27" s="174"/>
      <c r="F27" s="175"/>
      <c r="G27" s="176"/>
      <c r="H27" s="177"/>
      <c r="I27" s="177"/>
      <c r="J27" s="177"/>
      <c r="K27" s="178"/>
      <c r="L27" s="179"/>
      <c r="M27" s="180"/>
      <c r="N27" s="180"/>
      <c r="O27" s="181"/>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4">
        <f t="shared" si="3"/>
        <v>0</v>
      </c>
      <c r="AV27" s="195"/>
      <c r="AW27" s="192">
        <f t="shared" si="1"/>
        <v>0</v>
      </c>
      <c r="AX27" s="193"/>
      <c r="AY27" s="163"/>
      <c r="AZ27" s="164"/>
      <c r="BA27" s="164"/>
      <c r="BB27" s="164"/>
      <c r="BC27" s="164"/>
      <c r="BD27" s="165"/>
    </row>
    <row r="28" spans="1:56" ht="39.950000000000003" customHeight="1" x14ac:dyDescent="0.4">
      <c r="A28" s="71"/>
      <c r="B28" s="86">
        <f t="shared" si="2"/>
        <v>15</v>
      </c>
      <c r="C28" s="172"/>
      <c r="D28" s="173"/>
      <c r="E28" s="174"/>
      <c r="F28" s="175"/>
      <c r="G28" s="176"/>
      <c r="H28" s="177"/>
      <c r="I28" s="177"/>
      <c r="J28" s="177"/>
      <c r="K28" s="178"/>
      <c r="L28" s="179"/>
      <c r="M28" s="180"/>
      <c r="N28" s="180"/>
      <c r="O28" s="181"/>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4">
        <f t="shared" si="3"/>
        <v>0</v>
      </c>
      <c r="AV28" s="195"/>
      <c r="AW28" s="192">
        <f t="shared" si="1"/>
        <v>0</v>
      </c>
      <c r="AX28" s="193"/>
      <c r="AY28" s="163"/>
      <c r="AZ28" s="164"/>
      <c r="BA28" s="164"/>
      <c r="BB28" s="164"/>
      <c r="BC28" s="164"/>
      <c r="BD28" s="165"/>
    </row>
    <row r="29" spans="1:56" ht="39.950000000000003" customHeight="1" x14ac:dyDescent="0.4">
      <c r="A29" s="71"/>
      <c r="B29" s="86">
        <f t="shared" si="2"/>
        <v>16</v>
      </c>
      <c r="C29" s="172"/>
      <c r="D29" s="173"/>
      <c r="E29" s="174"/>
      <c r="F29" s="175"/>
      <c r="G29" s="176"/>
      <c r="H29" s="177"/>
      <c r="I29" s="177"/>
      <c r="J29" s="177"/>
      <c r="K29" s="178"/>
      <c r="L29" s="179"/>
      <c r="M29" s="180"/>
      <c r="N29" s="180"/>
      <c r="O29" s="181"/>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194">
        <f t="shared" si="3"/>
        <v>0</v>
      </c>
      <c r="AV29" s="195"/>
      <c r="AW29" s="192">
        <f t="shared" si="1"/>
        <v>0</v>
      </c>
      <c r="AX29" s="193"/>
      <c r="AY29" s="163"/>
      <c r="AZ29" s="164"/>
      <c r="BA29" s="164"/>
      <c r="BB29" s="164"/>
      <c r="BC29" s="164"/>
      <c r="BD29" s="165"/>
    </row>
    <row r="30" spans="1:56" ht="39.950000000000003" customHeight="1" x14ac:dyDescent="0.4">
      <c r="A30" s="71"/>
      <c r="B30" s="86">
        <f t="shared" si="2"/>
        <v>17</v>
      </c>
      <c r="C30" s="172"/>
      <c r="D30" s="173"/>
      <c r="E30" s="174"/>
      <c r="F30" s="175"/>
      <c r="G30" s="176"/>
      <c r="H30" s="177"/>
      <c r="I30" s="177"/>
      <c r="J30" s="177"/>
      <c r="K30" s="178"/>
      <c r="L30" s="179"/>
      <c r="M30" s="180"/>
      <c r="N30" s="180"/>
      <c r="O30" s="181"/>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194">
        <f t="shared" si="3"/>
        <v>0</v>
      </c>
      <c r="AV30" s="195"/>
      <c r="AW30" s="192">
        <f t="shared" si="1"/>
        <v>0</v>
      </c>
      <c r="AX30" s="193"/>
      <c r="AY30" s="163"/>
      <c r="AZ30" s="164"/>
      <c r="BA30" s="164"/>
      <c r="BB30" s="164"/>
      <c r="BC30" s="164"/>
      <c r="BD30" s="165"/>
    </row>
    <row r="31" spans="1:56" ht="39.950000000000003" customHeight="1" thickBot="1" x14ac:dyDescent="0.45">
      <c r="A31" s="71"/>
      <c r="B31" s="87">
        <f t="shared" si="2"/>
        <v>18</v>
      </c>
      <c r="C31" s="153"/>
      <c r="D31" s="154"/>
      <c r="E31" s="155"/>
      <c r="F31" s="156"/>
      <c r="G31" s="157"/>
      <c r="H31" s="158"/>
      <c r="I31" s="158"/>
      <c r="J31" s="158"/>
      <c r="K31" s="159"/>
      <c r="L31" s="160"/>
      <c r="M31" s="161"/>
      <c r="N31" s="161"/>
      <c r="O31" s="162"/>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96">
        <f t="shared" si="3"/>
        <v>0</v>
      </c>
      <c r="AV31" s="197"/>
      <c r="AW31" s="198">
        <f t="shared" si="1"/>
        <v>0</v>
      </c>
      <c r="AX31" s="199"/>
      <c r="AY31" s="166"/>
      <c r="AZ31" s="167"/>
      <c r="BA31" s="167"/>
      <c r="BB31" s="167"/>
      <c r="BC31" s="167"/>
      <c r="BD31" s="16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148</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8" t="s">
        <v>35</v>
      </c>
      <c r="D34" s="248"/>
      <c r="E34" s="248" t="s">
        <v>36</v>
      </c>
      <c r="F34" s="248"/>
      <c r="G34" s="248"/>
      <c r="H34" s="248"/>
      <c r="I34" s="97"/>
      <c r="J34" s="250" t="s">
        <v>39</v>
      </c>
      <c r="K34" s="250"/>
      <c r="L34" s="250"/>
      <c r="M34" s="250"/>
      <c r="N34" s="67"/>
      <c r="O34" s="67"/>
      <c r="P34" s="96" t="s">
        <v>47</v>
      </c>
      <c r="Q34" s="96"/>
      <c r="R34" s="97"/>
      <c r="S34" s="97"/>
      <c r="T34" s="213" t="s">
        <v>7</v>
      </c>
      <c r="U34" s="214"/>
      <c r="V34" s="213" t="s">
        <v>8</v>
      </c>
      <c r="W34" s="251"/>
      <c r="X34" s="251"/>
      <c r="Y34" s="214"/>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9"/>
      <c r="D35" s="249"/>
      <c r="E35" s="249" t="s">
        <v>37</v>
      </c>
      <c r="F35" s="249"/>
      <c r="G35" s="249" t="s">
        <v>38</v>
      </c>
      <c r="H35" s="249"/>
      <c r="I35" s="97"/>
      <c r="J35" s="249" t="s">
        <v>37</v>
      </c>
      <c r="K35" s="249"/>
      <c r="L35" s="249" t="s">
        <v>38</v>
      </c>
      <c r="M35" s="249"/>
      <c r="N35" s="67"/>
      <c r="O35" s="67"/>
      <c r="P35" s="96" t="s">
        <v>44</v>
      </c>
      <c r="Q35" s="96"/>
      <c r="R35" s="97"/>
      <c r="S35" s="97"/>
      <c r="T35" s="213" t="s">
        <v>3</v>
      </c>
      <c r="U35" s="214"/>
      <c r="V35" s="213" t="s">
        <v>50</v>
      </c>
      <c r="W35" s="251"/>
      <c r="X35" s="251"/>
      <c r="Y35" s="214"/>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13" t="s">
        <v>3</v>
      </c>
      <c r="D36" s="214"/>
      <c r="E36" s="252">
        <f>SUMIFS($AU$14:$AV$31,$C$14:$D$31,"介護支援専門員",$E$14:$F$31,"A")</f>
        <v>480</v>
      </c>
      <c r="F36" s="253"/>
      <c r="G36" s="254">
        <f>SUMIFS($AW$14:$AX$31,$C$14:$D$31,"介護支援専門員",$E$14:$F$31,"A")</f>
        <v>120</v>
      </c>
      <c r="H36" s="255"/>
      <c r="I36" s="110"/>
      <c r="J36" s="215">
        <v>0</v>
      </c>
      <c r="K36" s="216"/>
      <c r="L36" s="215">
        <v>0</v>
      </c>
      <c r="M36" s="216"/>
      <c r="N36" s="109"/>
      <c r="O36" s="109"/>
      <c r="P36" s="215">
        <v>3</v>
      </c>
      <c r="Q36" s="216"/>
      <c r="R36" s="97"/>
      <c r="S36" s="97"/>
      <c r="T36" s="213" t="s">
        <v>4</v>
      </c>
      <c r="U36" s="214"/>
      <c r="V36" s="213" t="s">
        <v>51</v>
      </c>
      <c r="W36" s="251"/>
      <c r="X36" s="251"/>
      <c r="Y36" s="214"/>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13" t="s">
        <v>4</v>
      </c>
      <c r="D37" s="214"/>
      <c r="E37" s="252">
        <f>SUMIFS($AU$14:$AV$31,$C$14:$D$31,"介護支援専門員",$E$14:$F$31,"B")</f>
        <v>0</v>
      </c>
      <c r="F37" s="253"/>
      <c r="G37" s="254">
        <f>SUMIFS($AW$14:$AX$31,$C$14:$D$31,"介護支援専門員",$E$14:$F$31,"B")</f>
        <v>0</v>
      </c>
      <c r="H37" s="255"/>
      <c r="I37" s="110"/>
      <c r="J37" s="215">
        <v>0</v>
      </c>
      <c r="K37" s="216"/>
      <c r="L37" s="215">
        <v>0</v>
      </c>
      <c r="M37" s="216"/>
      <c r="N37" s="109"/>
      <c r="O37" s="109"/>
      <c r="P37" s="215">
        <v>0</v>
      </c>
      <c r="Q37" s="216"/>
      <c r="R37" s="97"/>
      <c r="S37" s="97"/>
      <c r="T37" s="213" t="s">
        <v>5</v>
      </c>
      <c r="U37" s="214"/>
      <c r="V37" s="213" t="s">
        <v>52</v>
      </c>
      <c r="W37" s="251"/>
      <c r="X37" s="251"/>
      <c r="Y37" s="214"/>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13" t="s">
        <v>5</v>
      </c>
      <c r="D38" s="214"/>
      <c r="E38" s="252">
        <f>SUMIFS($AU$14:$AV$31,$C$14:$D$31,"介護支援専門員",$E$14:$F$31,"C")</f>
        <v>80</v>
      </c>
      <c r="F38" s="253"/>
      <c r="G38" s="254">
        <f>SUMIFS($AW$14:$AX$31,$C$14:$D$31,"介護支援専門員",$E$14:$F$31,"C")</f>
        <v>20</v>
      </c>
      <c r="H38" s="255"/>
      <c r="I38" s="110"/>
      <c r="J38" s="215">
        <v>80</v>
      </c>
      <c r="K38" s="216"/>
      <c r="L38" s="217">
        <v>20</v>
      </c>
      <c r="M38" s="218"/>
      <c r="N38" s="109"/>
      <c r="O38" s="109"/>
      <c r="P38" s="252" t="s">
        <v>30</v>
      </c>
      <c r="Q38" s="253"/>
      <c r="R38" s="97"/>
      <c r="S38" s="97"/>
      <c r="T38" s="213" t="s">
        <v>6</v>
      </c>
      <c r="U38" s="214"/>
      <c r="V38" s="213" t="s">
        <v>69</v>
      </c>
      <c r="W38" s="251"/>
      <c r="X38" s="251"/>
      <c r="Y38" s="214"/>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13" t="s">
        <v>6</v>
      </c>
      <c r="D39" s="214"/>
      <c r="E39" s="252">
        <f>SUMIFS($AU$14:$AV$31,$C$14:$D$31,"介護支援専門員",$E$14:$F$31,"D")</f>
        <v>0</v>
      </c>
      <c r="F39" s="253"/>
      <c r="G39" s="254">
        <f>SUMIFS($AW$14:$AX$31,$C$14:$D$31,"介護支援専門員",$E$14:$F$31,"D")</f>
        <v>0</v>
      </c>
      <c r="H39" s="255"/>
      <c r="I39" s="110"/>
      <c r="J39" s="215">
        <v>0</v>
      </c>
      <c r="K39" s="216"/>
      <c r="L39" s="217">
        <v>0</v>
      </c>
      <c r="M39" s="218"/>
      <c r="N39" s="109"/>
      <c r="O39" s="109"/>
      <c r="P39" s="252" t="s">
        <v>30</v>
      </c>
      <c r="Q39" s="253"/>
      <c r="R39" s="97"/>
      <c r="S39" s="97"/>
      <c r="T39" s="97"/>
      <c r="U39" s="263"/>
      <c r="V39" s="263"/>
      <c r="W39" s="269"/>
      <c r="X39" s="26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13" t="s">
        <v>27</v>
      </c>
      <c r="D40" s="214"/>
      <c r="E40" s="252">
        <f>SUM(E36:F39)</f>
        <v>560</v>
      </c>
      <c r="F40" s="253"/>
      <c r="G40" s="254">
        <f>SUM(G36:H39)</f>
        <v>140</v>
      </c>
      <c r="H40" s="255"/>
      <c r="I40" s="110"/>
      <c r="J40" s="252">
        <f>SUM(J36:K39)</f>
        <v>80</v>
      </c>
      <c r="K40" s="253"/>
      <c r="L40" s="252">
        <f>SUM(L36:M39)</f>
        <v>20</v>
      </c>
      <c r="M40" s="253"/>
      <c r="N40" s="109"/>
      <c r="O40" s="109"/>
      <c r="P40" s="252">
        <f>SUM(P36:Q37)</f>
        <v>3</v>
      </c>
      <c r="Q40" s="253"/>
      <c r="R40" s="97"/>
      <c r="S40" s="97"/>
      <c r="T40" s="97"/>
      <c r="U40" s="263"/>
      <c r="V40" s="263"/>
      <c r="W40" s="269"/>
      <c r="X40" s="26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265" t="s">
        <v>90</v>
      </c>
      <c r="K42" s="266"/>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9" t="s">
        <v>42</v>
      </c>
      <c r="N44" s="249"/>
      <c r="O44" s="249"/>
      <c r="P44" s="249"/>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56">
        <f>IF($J$42="週",L40,J40)</f>
        <v>20</v>
      </c>
      <c r="D45" s="267"/>
      <c r="E45" s="267"/>
      <c r="F45" s="268"/>
      <c r="G45" s="99" t="s">
        <v>28</v>
      </c>
      <c r="H45" s="213">
        <f>IF($J$42="週",$AV$5,$AZ$5)</f>
        <v>40</v>
      </c>
      <c r="I45" s="251"/>
      <c r="J45" s="251"/>
      <c r="K45" s="214"/>
      <c r="L45" s="99" t="s">
        <v>29</v>
      </c>
      <c r="M45" s="257">
        <f>ROUNDDOWN(C45/H45,1)</f>
        <v>0.5</v>
      </c>
      <c r="N45" s="258"/>
      <c r="O45" s="258"/>
      <c r="P45" s="259"/>
      <c r="Q45" s="97"/>
      <c r="R45" s="97"/>
      <c r="S45" s="97"/>
      <c r="T45" s="97"/>
      <c r="U45" s="264"/>
      <c r="V45" s="264"/>
      <c r="W45" s="264"/>
      <c r="X45" s="264"/>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9" t="s">
        <v>27</v>
      </c>
      <c r="N49" s="249"/>
      <c r="O49" s="249"/>
      <c r="P49" s="249"/>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13">
        <f>P40</f>
        <v>3</v>
      </c>
      <c r="D50" s="251"/>
      <c r="E50" s="251"/>
      <c r="F50" s="214"/>
      <c r="G50" s="99" t="s">
        <v>81</v>
      </c>
      <c r="H50" s="257">
        <f>M45</f>
        <v>0.5</v>
      </c>
      <c r="I50" s="258"/>
      <c r="J50" s="258"/>
      <c r="K50" s="259"/>
      <c r="L50" s="99" t="s">
        <v>29</v>
      </c>
      <c r="M50" s="260">
        <f>ROUNDDOWN(C50+H50,1)</f>
        <v>3.5</v>
      </c>
      <c r="N50" s="261"/>
      <c r="O50" s="261"/>
      <c r="P50" s="26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opLeftCell="A4" workbookViewId="0">
      <selection activeCell="E13" sqref="E13"/>
    </sheetView>
  </sheetViews>
  <sheetFormatPr defaultRowHeight="25.5" x14ac:dyDescent="0.4"/>
  <cols>
    <col min="1" max="1" width="2" style="111" customWidth="1"/>
    <col min="2" max="2" width="8.625" style="111" customWidth="1"/>
    <col min="3" max="11" width="40.625" style="111" customWidth="1"/>
    <col min="12" max="16384" width="9" style="111"/>
  </cols>
  <sheetData>
    <row r="1" spans="2:11" x14ac:dyDescent="0.4">
      <c r="B1" s="111" t="s">
        <v>74</v>
      </c>
    </row>
    <row r="3" spans="2:11" x14ac:dyDescent="0.4">
      <c r="B3" s="112" t="s">
        <v>75</v>
      </c>
      <c r="C3" s="112" t="s">
        <v>76</v>
      </c>
    </row>
    <row r="4" spans="2:11" x14ac:dyDescent="0.4">
      <c r="B4" s="112">
        <v>1</v>
      </c>
      <c r="C4" s="142" t="s">
        <v>110</v>
      </c>
    </row>
    <row r="5" spans="2:11" x14ac:dyDescent="0.4">
      <c r="B5" s="112">
        <v>2</v>
      </c>
      <c r="C5" s="142" t="s">
        <v>111</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73</v>
      </c>
    </row>
    <row r="14" spans="2:11" ht="26.25" thickBot="1" x14ac:dyDescent="0.45"/>
    <row r="15" spans="2:11" ht="26.25" thickBot="1" x14ac:dyDescent="0.45">
      <c r="B15" s="143" t="s">
        <v>59</v>
      </c>
      <c r="C15" s="114" t="s">
        <v>2</v>
      </c>
      <c r="D15" s="115" t="s">
        <v>112</v>
      </c>
      <c r="E15" s="116" t="s">
        <v>113</v>
      </c>
      <c r="F15" s="117" t="s">
        <v>31</v>
      </c>
      <c r="G15" s="117" t="s">
        <v>31</v>
      </c>
      <c r="H15" s="117" t="s">
        <v>31</v>
      </c>
      <c r="I15" s="117" t="s">
        <v>92</v>
      </c>
      <c r="J15" s="117" t="s">
        <v>92</v>
      </c>
      <c r="K15" s="118" t="s">
        <v>92</v>
      </c>
    </row>
    <row r="16" spans="2:11" x14ac:dyDescent="0.4">
      <c r="B16" s="273" t="s">
        <v>60</v>
      </c>
      <c r="C16" s="119" t="s">
        <v>114</v>
      </c>
      <c r="D16" s="124" t="s">
        <v>114</v>
      </c>
      <c r="E16" s="124" t="s">
        <v>106</v>
      </c>
      <c r="F16" s="124"/>
      <c r="G16" s="124"/>
      <c r="H16" s="124"/>
      <c r="I16" s="120"/>
      <c r="J16" s="120"/>
      <c r="K16" s="121"/>
    </row>
    <row r="17" spans="2:11" x14ac:dyDescent="0.4">
      <c r="B17" s="273"/>
      <c r="C17" s="122" t="s">
        <v>67</v>
      </c>
      <c r="D17" s="124" t="s">
        <v>112</v>
      </c>
      <c r="E17" s="124" t="s">
        <v>114</v>
      </c>
      <c r="F17" s="124"/>
      <c r="G17" s="124"/>
      <c r="H17" s="124"/>
      <c r="I17" s="113"/>
      <c r="J17" s="113"/>
      <c r="K17" s="123"/>
    </row>
    <row r="18" spans="2:11" x14ac:dyDescent="0.4">
      <c r="B18" s="273"/>
      <c r="C18" s="122" t="s">
        <v>67</v>
      </c>
      <c r="D18" s="124" t="s">
        <v>31</v>
      </c>
      <c r="E18" s="124" t="s">
        <v>115</v>
      </c>
      <c r="F18" s="124"/>
      <c r="G18" s="124"/>
      <c r="H18" s="124"/>
      <c r="I18" s="113"/>
      <c r="J18" s="113"/>
      <c r="K18" s="123"/>
    </row>
    <row r="19" spans="2:11" x14ac:dyDescent="0.4">
      <c r="B19" s="273"/>
      <c r="C19" s="122" t="s">
        <v>31</v>
      </c>
      <c r="D19" s="124" t="s">
        <v>31</v>
      </c>
      <c r="E19" s="124" t="s">
        <v>112</v>
      </c>
      <c r="F19" s="124"/>
      <c r="G19" s="124"/>
      <c r="H19" s="124"/>
      <c r="I19" s="113"/>
      <c r="J19" s="113"/>
      <c r="K19" s="123"/>
    </row>
    <row r="20" spans="2:11" x14ac:dyDescent="0.4">
      <c r="B20" s="273"/>
      <c r="C20" s="122" t="s">
        <v>31</v>
      </c>
      <c r="D20" s="124" t="s">
        <v>31</v>
      </c>
      <c r="E20" s="124" t="s">
        <v>116</v>
      </c>
      <c r="F20" s="124"/>
      <c r="G20" s="124"/>
      <c r="H20" s="124"/>
      <c r="I20" s="113"/>
      <c r="J20" s="113"/>
      <c r="K20" s="123"/>
    </row>
    <row r="21" spans="2:11" x14ac:dyDescent="0.4">
      <c r="B21" s="273"/>
      <c r="C21" s="122" t="s">
        <v>31</v>
      </c>
      <c r="D21" s="124" t="s">
        <v>31</v>
      </c>
      <c r="E21" s="124" t="s">
        <v>117</v>
      </c>
      <c r="F21" s="124"/>
      <c r="G21" s="124"/>
      <c r="H21" s="124"/>
      <c r="I21" s="113"/>
      <c r="J21" s="113"/>
      <c r="K21" s="123"/>
    </row>
    <row r="22" spans="2:11" x14ac:dyDescent="0.4">
      <c r="B22" s="273"/>
      <c r="C22" s="122" t="s">
        <v>31</v>
      </c>
      <c r="D22" s="124" t="s">
        <v>31</v>
      </c>
      <c r="E22" s="124" t="s">
        <v>31</v>
      </c>
      <c r="F22" s="124"/>
      <c r="G22" s="124"/>
      <c r="H22" s="124"/>
      <c r="I22" s="113"/>
      <c r="J22" s="113"/>
      <c r="K22" s="123"/>
    </row>
    <row r="23" spans="2:11" x14ac:dyDescent="0.4">
      <c r="B23" s="273"/>
      <c r="C23" s="122" t="s">
        <v>31</v>
      </c>
      <c r="D23" s="124" t="s">
        <v>92</v>
      </c>
      <c r="E23" s="124" t="s">
        <v>31</v>
      </c>
      <c r="F23" s="124"/>
      <c r="G23" s="124"/>
      <c r="H23" s="124"/>
      <c r="I23" s="113"/>
      <c r="J23" s="113"/>
      <c r="K23" s="123"/>
    </row>
    <row r="24" spans="2:11" x14ac:dyDescent="0.4">
      <c r="B24" s="273"/>
      <c r="C24" s="122" t="s">
        <v>31</v>
      </c>
      <c r="D24" s="124" t="s">
        <v>92</v>
      </c>
      <c r="E24" s="124" t="s">
        <v>31</v>
      </c>
      <c r="F24" s="124"/>
      <c r="G24" s="124"/>
      <c r="H24" s="124"/>
      <c r="I24" s="113"/>
      <c r="J24" s="113"/>
      <c r="K24" s="123"/>
    </row>
    <row r="25" spans="2:11" x14ac:dyDescent="0.4">
      <c r="B25" s="273"/>
      <c r="C25" s="122" t="s">
        <v>31</v>
      </c>
      <c r="D25" s="125" t="s">
        <v>92</v>
      </c>
      <c r="E25" s="125" t="s">
        <v>31</v>
      </c>
      <c r="F25" s="125"/>
      <c r="G25" s="125"/>
      <c r="H25" s="125"/>
      <c r="I25" s="113"/>
      <c r="J25" s="113"/>
      <c r="K25" s="123"/>
    </row>
    <row r="26" spans="2:11" x14ac:dyDescent="0.4">
      <c r="B26" s="273"/>
      <c r="C26" s="122" t="s">
        <v>31</v>
      </c>
      <c r="D26" s="125" t="s">
        <v>92</v>
      </c>
      <c r="E26" s="125" t="s">
        <v>31</v>
      </c>
      <c r="F26" s="125"/>
      <c r="G26" s="125"/>
      <c r="H26" s="125"/>
      <c r="I26" s="113"/>
      <c r="J26" s="113"/>
      <c r="K26" s="123"/>
    </row>
    <row r="27" spans="2:11" x14ac:dyDescent="0.4">
      <c r="B27" s="273"/>
      <c r="C27" s="122" t="s">
        <v>31</v>
      </c>
      <c r="D27" s="125" t="s">
        <v>92</v>
      </c>
      <c r="E27" s="125" t="s">
        <v>31</v>
      </c>
      <c r="F27" s="125"/>
      <c r="G27" s="125"/>
      <c r="H27" s="125"/>
      <c r="I27" s="113"/>
      <c r="J27" s="113"/>
      <c r="K27" s="123"/>
    </row>
    <row r="28" spans="2:11" ht="26.25" thickBot="1" x14ac:dyDescent="0.45">
      <c r="B28" s="274"/>
      <c r="C28" s="126" t="s">
        <v>31</v>
      </c>
      <c r="D28" s="127" t="s">
        <v>92</v>
      </c>
      <c r="E28" s="127" t="s">
        <v>31</v>
      </c>
      <c r="F28" s="127"/>
      <c r="G28" s="127"/>
      <c r="H28" s="127"/>
      <c r="I28" s="127"/>
      <c r="J28" s="127"/>
      <c r="K28" s="128"/>
    </row>
    <row r="31" spans="2:11" x14ac:dyDescent="0.4">
      <c r="C31" s="111" t="s">
        <v>88</v>
      </c>
    </row>
    <row r="32" spans="2:11" x14ac:dyDescent="0.4">
      <c r="C32" s="111" t="s">
        <v>32</v>
      </c>
    </row>
    <row r="33" spans="3:3" x14ac:dyDescent="0.4">
      <c r="C33" s="111" t="s">
        <v>107</v>
      </c>
    </row>
    <row r="34" spans="3:3" x14ac:dyDescent="0.4">
      <c r="C34" s="111" t="s">
        <v>91</v>
      </c>
    </row>
    <row r="35" spans="3:3" x14ac:dyDescent="0.4">
      <c r="C35" s="111" t="s">
        <v>118</v>
      </c>
    </row>
    <row r="36" spans="3:3" x14ac:dyDescent="0.4">
      <c r="C36" s="111" t="s">
        <v>119</v>
      </c>
    </row>
    <row r="37" spans="3:3" x14ac:dyDescent="0.4">
      <c r="C37" s="111" t="s">
        <v>33</v>
      </c>
    </row>
    <row r="38" spans="3:3" x14ac:dyDescent="0.4">
      <c r="C38" s="111" t="s">
        <v>34</v>
      </c>
    </row>
    <row r="40" spans="3:3" x14ac:dyDescent="0.4">
      <c r="C40" s="111" t="s">
        <v>108</v>
      </c>
    </row>
    <row r="41" spans="3:3" x14ac:dyDescent="0.4">
      <c r="C41" s="111" t="s">
        <v>61</v>
      </c>
    </row>
    <row r="42" spans="3:3" x14ac:dyDescent="0.4">
      <c r="C42" s="111" t="s">
        <v>62</v>
      </c>
    </row>
    <row r="43" spans="3:3" x14ac:dyDescent="0.4">
      <c r="C43" s="111" t="s">
        <v>63</v>
      </c>
    </row>
    <row r="44" spans="3:3" x14ac:dyDescent="0.4">
      <c r="C44" s="111" t="s">
        <v>64</v>
      </c>
    </row>
    <row r="45" spans="3:3" x14ac:dyDescent="0.4">
      <c r="C45" s="11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居宅介護支援（１枚版）</vt:lpstr>
      <vt:lpstr>記入方法</vt:lpstr>
      <vt:lpstr>【記載例】居宅介護支援</vt:lpstr>
      <vt:lpstr>プルダウン・リスト</vt:lpstr>
      <vt:lpstr>【記載例】居宅介護支援!Print_Area</vt:lpstr>
      <vt:lpstr>記入方法!Print_Area</vt:lpstr>
      <vt:lpstr>'居宅介護支援（１枚版）'!Print_Area</vt:lpstr>
      <vt:lpstr>【記載例】居宅介護支援!Print_Titles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松田 泰憲</cp:lastModifiedBy>
  <cp:lastPrinted>2021-06-08T07:03:02Z</cp:lastPrinted>
  <dcterms:created xsi:type="dcterms:W3CDTF">2020-01-14T23:44:41Z</dcterms:created>
  <dcterms:modified xsi:type="dcterms:W3CDTF">2021-06-10T08:15:36Z</dcterms:modified>
</cp:coreProperties>
</file>