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付表（サービスごと）\tiikimittyaku_SY01-kinmuhyou()\"/>
    </mc:Choice>
  </mc:AlternateContent>
  <bookViews>
    <workbookView xWindow="30315" yWindow="195" windowWidth="25515" windowHeight="16845" tabRatio="670"/>
  </bookViews>
  <sheets>
    <sheet name="記入方法" sheetId="7" r:id="rId1"/>
    <sheet name="認知症対応型通所（1枚版）" sheetId="10" r:id="rId2"/>
    <sheet name="【記載例】認知症対応型通所" sheetId="8" r:id="rId3"/>
    <sheet name="シフト記号表（勤務時間帯）" sheetId="11" r:id="rId4"/>
    <sheet name="【記載例】シフト記号表（勤務時間帯）" sheetId="6"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2">【記載例】認知症対応型通所!$A$1:$BF$71</definedName>
    <definedName name="_xlnm.Print_Area" localSheetId="0">記入方法!$B$1:$P$81</definedName>
    <definedName name="_xlnm.Print_Area" localSheetId="1">'認知症対応型通所（1枚版）'!$A$1:$BF$71</definedName>
    <definedName name="_xlnm.Print_Titles" localSheetId="1">'認知症対応型通所（1枚版）'!$1:$21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<sst xmlns="http://schemas.openxmlformats.org/spreadsheetml/2006/main" count="1087" uniqueCount="217">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</sst>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1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5" fillId="3" borderId="0" xfId="0" applyFont="1" applyFill="1" applyBorder="1" applyAlignment="1">
      <alignment horizontal="left" vertical="center" inden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BS70"/>
  <sheetViews>
    <sheetView tabSelected="1" workbookViewId="0">
      <selection activeCell="B4" sqref="B4"/>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269" t="s">
        <v>147</v>
      </c>
      <c r="G4" s="269"/>
      <c r="H4" s="269"/>
      <c r="I4" s="269"/>
      <c r="J4" s="269"/>
      <c r="K4" s="269"/>
    </row>
    <row r="5" spans="2:11" s="61" customFormat="1" ht="20.25" customHeight="1" x14ac:dyDescent="0.4">
      <c r="B5" s="73"/>
      <c r="C5" s="55" t="s">
        <v>148</v>
      </c>
      <c r="D5" s="55"/>
      <c r="F5" s="269"/>
      <c r="G5" s="269"/>
      <c r="H5" s="269"/>
      <c r="I5" s="269"/>
      <c r="J5" s="269"/>
      <c r="K5" s="269"/>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U80"/>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44" t="s">
        <v>176</v>
      </c>
      <c r="AQ1" s="445"/>
      <c r="AR1" s="445"/>
      <c r="AS1" s="445"/>
      <c r="AT1" s="445"/>
      <c r="AU1" s="445"/>
      <c r="AV1" s="445"/>
      <c r="AW1" s="445"/>
      <c r="AX1" s="445"/>
      <c r="AY1" s="445"/>
      <c r="AZ1" s="445"/>
      <c r="BA1" s="445"/>
      <c r="BB1" s="445"/>
      <c r="BC1" s="445"/>
      <c r="BD1" s="445"/>
      <c r="BE1" s="445"/>
      <c r="BF1" s="7" t="s">
        <v>21</v>
      </c>
    </row>
    <row r="2" spans="2:64" s="12" customFormat="1" ht="20.25" customHeight="1" x14ac:dyDescent="0.4">
      <c r="C2" s="11"/>
      <c r="D2" s="11"/>
      <c r="E2" s="11"/>
      <c r="F2" s="11"/>
      <c r="G2" s="11"/>
      <c r="J2" s="5"/>
      <c r="L2" s="11"/>
      <c r="M2" s="11"/>
      <c r="N2" s="11"/>
      <c r="O2" s="11"/>
      <c r="P2" s="11"/>
      <c r="Q2" s="11"/>
      <c r="R2" s="11"/>
      <c r="Y2" s="99" t="s">
        <v>64</v>
      </c>
      <c r="Z2" s="470">
        <v>3</v>
      </c>
      <c r="AA2" s="470"/>
      <c r="AB2" s="99" t="s">
        <v>65</v>
      </c>
      <c r="AC2" s="471">
        <f>IF(Z2=0,"",YEAR(DATE(2018+Z2,1,1)))</f>
        <v>2021</v>
      </c>
      <c r="AD2" s="471"/>
      <c r="AE2" s="100" t="s">
        <v>66</v>
      </c>
      <c r="AF2" s="100" t="s">
        <v>1</v>
      </c>
      <c r="AG2" s="470">
        <v>4</v>
      </c>
      <c r="AH2" s="470"/>
      <c r="AI2" s="100" t="s">
        <v>53</v>
      </c>
      <c r="AM2" s="8"/>
      <c r="AN2" s="7"/>
      <c r="AO2" s="7" t="s">
        <v>67</v>
      </c>
      <c r="AP2" s="470" t="s">
        <v>40</v>
      </c>
      <c r="AQ2" s="470"/>
      <c r="AR2" s="470"/>
      <c r="AS2" s="470"/>
      <c r="AT2" s="470"/>
      <c r="AU2" s="470"/>
      <c r="AV2" s="470"/>
      <c r="AW2" s="470"/>
      <c r="AX2" s="470"/>
      <c r="AY2" s="470"/>
      <c r="AZ2" s="470"/>
      <c r="BA2" s="470"/>
      <c r="BB2" s="470"/>
      <c r="BC2" s="470"/>
      <c r="BD2" s="470"/>
      <c r="BE2" s="470"/>
      <c r="BF2" s="7" t="s">
        <v>21</v>
      </c>
    </row>
    <row r="3" spans="2:64" s="6" customFormat="1" ht="20.25" customHeight="1" x14ac:dyDescent="0.4">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472" t="s">
        <v>159</v>
      </c>
      <c r="BC3" s="473"/>
      <c r="BD3" s="473"/>
      <c r="BE3" s="474"/>
      <c r="BF3" s="7"/>
    </row>
    <row r="4" spans="2:64" s="6" customFormat="1" ht="18.75" x14ac:dyDescent="0.4">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472" t="s">
        <v>161</v>
      </c>
      <c r="BC4" s="473"/>
      <c r="BD4" s="473"/>
      <c r="BE4" s="474"/>
      <c r="BF4" s="46"/>
    </row>
    <row r="5" spans="2:64" s="6" customFormat="1" ht="6.75" customHeight="1" x14ac:dyDescent="0.4">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181</v>
      </c>
      <c r="AM6" s="116"/>
      <c r="AN6" s="116"/>
      <c r="AO6" s="116"/>
      <c r="AP6" s="116"/>
      <c r="AQ6" s="116"/>
      <c r="AR6" s="116"/>
      <c r="AS6" s="116"/>
      <c r="AT6" s="143"/>
      <c r="AU6" s="143"/>
      <c r="AV6" s="149"/>
      <c r="AW6" s="116"/>
      <c r="AX6" s="477">
        <v>40</v>
      </c>
      <c r="AY6" s="479"/>
      <c r="AZ6" s="149" t="s">
        <v>182</v>
      </c>
      <c r="BA6" s="116"/>
      <c r="BB6" s="477">
        <v>160</v>
      </c>
      <c r="BC6" s="479"/>
      <c r="BD6" s="149" t="s">
        <v>183</v>
      </c>
      <c r="BE6" s="116"/>
      <c r="BF6" s="46"/>
    </row>
    <row r="7" spans="2:64" s="6" customFormat="1" ht="6.75" customHeight="1" x14ac:dyDescent="0.4">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475">
        <f>DAY(EOMONTH(DATE(AC2,AG2,1),0))</f>
        <v>30</v>
      </c>
      <c r="BC8" s="476"/>
      <c r="BD8" s="12" t="s">
        <v>54</v>
      </c>
      <c r="BE8" s="12"/>
      <c r="BF8" s="12"/>
      <c r="BJ8" s="7"/>
      <c r="BK8" s="7"/>
      <c r="BL8" s="7"/>
    </row>
    <row r="9" spans="2:64" s="6"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184</v>
      </c>
      <c r="BA10" s="38"/>
      <c r="BB10" s="477">
        <v>1</v>
      </c>
      <c r="BC10" s="478"/>
      <c r="BD10" s="479"/>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480"/>
      <c r="AP12" s="480"/>
      <c r="AQ12" s="480"/>
      <c r="AR12" s="149"/>
      <c r="AS12" s="147"/>
      <c r="AT12" s="147"/>
      <c r="AU12" s="47"/>
      <c r="AV12" s="38"/>
      <c r="AW12" s="38"/>
      <c r="AX12" s="48"/>
      <c r="AY12" s="48"/>
      <c r="AZ12" s="38"/>
      <c r="BA12" s="38"/>
      <c r="BB12" s="477">
        <v>1</v>
      </c>
      <c r="BC12" s="478"/>
      <c r="BD12" s="479"/>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481"/>
      <c r="AV14" s="482"/>
      <c r="AW14" s="483"/>
      <c r="AX14" s="37" t="s">
        <v>2</v>
      </c>
      <c r="AY14" s="481"/>
      <c r="AZ14" s="482"/>
      <c r="BA14" s="483"/>
      <c r="BB14" s="36" t="s">
        <v>24</v>
      </c>
      <c r="BC14" s="484">
        <f>(AY14-AU14)*24</f>
        <v>0</v>
      </c>
      <c r="BD14" s="485"/>
      <c r="BE14" s="35" t="s">
        <v>25</v>
      </c>
      <c r="BF14" s="37"/>
      <c r="BJ14" s="7"/>
      <c r="BK14" s="7"/>
      <c r="BL14" s="7"/>
    </row>
    <row r="15" spans="2:64" s="6" customFormat="1" ht="6.75" customHeight="1" x14ac:dyDescent="0.15">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x14ac:dyDescent="0.4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
      <c r="B17" s="400" t="s">
        <v>98</v>
      </c>
      <c r="C17" s="403" t="s">
        <v>186</v>
      </c>
      <c r="D17" s="404"/>
      <c r="E17" s="405"/>
      <c r="F17" s="96"/>
      <c r="G17" s="412" t="s">
        <v>187</v>
      </c>
      <c r="H17" s="415" t="s">
        <v>188</v>
      </c>
      <c r="I17" s="404"/>
      <c r="J17" s="404"/>
      <c r="K17" s="405"/>
      <c r="L17" s="415" t="s">
        <v>189</v>
      </c>
      <c r="M17" s="404"/>
      <c r="N17" s="404"/>
      <c r="O17" s="418"/>
      <c r="P17" s="421"/>
      <c r="Q17" s="422"/>
      <c r="R17" s="423"/>
      <c r="S17" s="455" t="s">
        <v>190</v>
      </c>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7"/>
      <c r="AX17" s="458" t="str">
        <f>IF(BB3="４週","(11) 1～4週目の勤務時間数合計","(11) 1か月の勤務時間数   合計")</f>
        <v>(11) 1～4週目の勤務時間数合計</v>
      </c>
      <c r="AY17" s="459"/>
      <c r="AZ17" s="464" t="s">
        <v>191</v>
      </c>
      <c r="BA17" s="465"/>
      <c r="BB17" s="446" t="s">
        <v>192</v>
      </c>
      <c r="BC17" s="447"/>
      <c r="BD17" s="447"/>
      <c r="BE17" s="447"/>
      <c r="BF17" s="448"/>
    </row>
    <row r="18" spans="2:58" ht="20.25" customHeight="1" x14ac:dyDescent="0.4">
      <c r="B18" s="401"/>
      <c r="C18" s="406"/>
      <c r="D18" s="407"/>
      <c r="E18" s="408"/>
      <c r="F18" s="97"/>
      <c r="G18" s="413"/>
      <c r="H18" s="416"/>
      <c r="I18" s="407"/>
      <c r="J18" s="407"/>
      <c r="K18" s="408"/>
      <c r="L18" s="416"/>
      <c r="M18" s="407"/>
      <c r="N18" s="407"/>
      <c r="O18" s="419"/>
      <c r="P18" s="424"/>
      <c r="Q18" s="425"/>
      <c r="R18" s="426"/>
      <c r="S18" s="449" t="s">
        <v>16</v>
      </c>
      <c r="T18" s="450"/>
      <c r="U18" s="450"/>
      <c r="V18" s="450"/>
      <c r="W18" s="450"/>
      <c r="X18" s="450"/>
      <c r="Y18" s="451"/>
      <c r="Z18" s="449" t="s">
        <v>17</v>
      </c>
      <c r="AA18" s="450"/>
      <c r="AB18" s="450"/>
      <c r="AC18" s="450"/>
      <c r="AD18" s="450"/>
      <c r="AE18" s="450"/>
      <c r="AF18" s="451"/>
      <c r="AG18" s="449" t="s">
        <v>18</v>
      </c>
      <c r="AH18" s="450"/>
      <c r="AI18" s="450"/>
      <c r="AJ18" s="450"/>
      <c r="AK18" s="450"/>
      <c r="AL18" s="450"/>
      <c r="AM18" s="451"/>
      <c r="AN18" s="449" t="s">
        <v>19</v>
      </c>
      <c r="AO18" s="450"/>
      <c r="AP18" s="450"/>
      <c r="AQ18" s="450"/>
      <c r="AR18" s="450"/>
      <c r="AS18" s="450"/>
      <c r="AT18" s="451"/>
      <c r="AU18" s="452" t="s">
        <v>20</v>
      </c>
      <c r="AV18" s="453"/>
      <c r="AW18" s="454"/>
      <c r="AX18" s="460"/>
      <c r="AY18" s="461"/>
      <c r="AZ18" s="466"/>
      <c r="BA18" s="467"/>
      <c r="BB18" s="364"/>
      <c r="BC18" s="365"/>
      <c r="BD18" s="365"/>
      <c r="BE18" s="365"/>
      <c r="BF18" s="366"/>
    </row>
    <row r="19" spans="2:58" ht="20.25" customHeight="1" x14ac:dyDescent="0.4">
      <c r="B19" s="401"/>
      <c r="C19" s="406"/>
      <c r="D19" s="407"/>
      <c r="E19" s="408"/>
      <c r="F19" s="97"/>
      <c r="G19" s="413"/>
      <c r="H19" s="416"/>
      <c r="I19" s="407"/>
      <c r="J19" s="407"/>
      <c r="K19" s="408"/>
      <c r="L19" s="416"/>
      <c r="M19" s="407"/>
      <c r="N19" s="407"/>
      <c r="O19" s="419"/>
      <c r="P19" s="424"/>
      <c r="Q19" s="425"/>
      <c r="R19" s="42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60"/>
      <c r="AY19" s="461"/>
      <c r="AZ19" s="466"/>
      <c r="BA19" s="467"/>
      <c r="BB19" s="364"/>
      <c r="BC19" s="365"/>
      <c r="BD19" s="365"/>
      <c r="BE19" s="365"/>
      <c r="BF19" s="366"/>
    </row>
    <row r="20" spans="2:58" ht="20.25" hidden="1" customHeight="1" x14ac:dyDescent="0.4">
      <c r="B20" s="401"/>
      <c r="C20" s="406"/>
      <c r="D20" s="407"/>
      <c r="E20" s="408"/>
      <c r="F20" s="97"/>
      <c r="G20" s="413"/>
      <c r="H20" s="416"/>
      <c r="I20" s="407"/>
      <c r="J20" s="407"/>
      <c r="K20" s="408"/>
      <c r="L20" s="416"/>
      <c r="M20" s="407"/>
      <c r="N20" s="407"/>
      <c r="O20" s="419"/>
      <c r="P20" s="424"/>
      <c r="Q20" s="425"/>
      <c r="R20" s="426"/>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460"/>
      <c r="AY20" s="461"/>
      <c r="AZ20" s="466"/>
      <c r="BA20" s="467"/>
      <c r="BB20" s="364"/>
      <c r="BC20" s="365"/>
      <c r="BD20" s="365"/>
      <c r="BE20" s="365"/>
      <c r="BF20" s="366"/>
    </row>
    <row r="21" spans="2:58" ht="22.5" customHeight="1" thickBot="1" x14ac:dyDescent="0.45">
      <c r="B21" s="402"/>
      <c r="C21" s="409"/>
      <c r="D21" s="410"/>
      <c r="E21" s="411"/>
      <c r="F21" s="98"/>
      <c r="G21" s="414"/>
      <c r="H21" s="417"/>
      <c r="I21" s="410"/>
      <c r="J21" s="410"/>
      <c r="K21" s="411"/>
      <c r="L21" s="417"/>
      <c r="M21" s="410"/>
      <c r="N21" s="410"/>
      <c r="O21" s="420"/>
      <c r="P21" s="427"/>
      <c r="Q21" s="428"/>
      <c r="R21" s="429"/>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62"/>
      <c r="AY21" s="463"/>
      <c r="AZ21" s="468"/>
      <c r="BA21" s="469"/>
      <c r="BB21" s="367"/>
      <c r="BC21" s="368"/>
      <c r="BD21" s="368"/>
      <c r="BE21" s="368"/>
      <c r="BF21" s="369"/>
    </row>
    <row r="22" spans="2:58" ht="20.25" customHeight="1" x14ac:dyDescent="0.4">
      <c r="B22" s="430">
        <v>1</v>
      </c>
      <c r="C22" s="431"/>
      <c r="D22" s="432"/>
      <c r="E22" s="433"/>
      <c r="F22" s="91"/>
      <c r="G22" s="434"/>
      <c r="H22" s="435"/>
      <c r="I22" s="436"/>
      <c r="J22" s="436"/>
      <c r="K22" s="437"/>
      <c r="L22" s="438"/>
      <c r="M22" s="439"/>
      <c r="N22" s="439"/>
      <c r="O22" s="440"/>
      <c r="P22" s="441" t="s">
        <v>49</v>
      </c>
      <c r="Q22" s="442"/>
      <c r="R22" s="443"/>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486"/>
      <c r="AY22" s="487"/>
      <c r="AZ22" s="488"/>
      <c r="BA22" s="489"/>
      <c r="BB22" s="490"/>
      <c r="BC22" s="491"/>
      <c r="BD22" s="491"/>
      <c r="BE22" s="491"/>
      <c r="BF22" s="492"/>
    </row>
    <row r="23" spans="2:58" ht="20.25" customHeight="1" x14ac:dyDescent="0.4">
      <c r="B23" s="378"/>
      <c r="C23" s="394"/>
      <c r="D23" s="395"/>
      <c r="E23" s="396"/>
      <c r="F23" s="92"/>
      <c r="G23" s="275"/>
      <c r="H23" s="280"/>
      <c r="I23" s="278"/>
      <c r="J23" s="278"/>
      <c r="K23" s="279"/>
      <c r="L23" s="287"/>
      <c r="M23" s="288"/>
      <c r="N23" s="288"/>
      <c r="O23" s="289"/>
      <c r="P23" s="319" t="s">
        <v>15</v>
      </c>
      <c r="Q23" s="320"/>
      <c r="R23" s="321"/>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322">
        <f>IF($BB$3="４週",SUM(S23:AT23),IF($BB$3="暦月",SUM(S23:AW23),""))</f>
        <v>0</v>
      </c>
      <c r="AY23" s="323"/>
      <c r="AZ23" s="324">
        <f>IF($BB$3="４週",AX23/4,IF($BB$3="暦月",'認知症対応型通所（1枚版）'!AX23/('認知症対応型通所（1枚版）'!$BB$8/7),""))</f>
        <v>0</v>
      </c>
      <c r="BA23" s="325"/>
      <c r="BB23" s="313"/>
      <c r="BC23" s="314"/>
      <c r="BD23" s="314"/>
      <c r="BE23" s="314"/>
      <c r="BF23" s="315"/>
    </row>
    <row r="24" spans="2:58" ht="20.25" customHeight="1" x14ac:dyDescent="0.4">
      <c r="B24" s="378"/>
      <c r="C24" s="397"/>
      <c r="D24" s="398"/>
      <c r="E24" s="399"/>
      <c r="F24" s="93">
        <f>C22</f>
        <v>0</v>
      </c>
      <c r="G24" s="275"/>
      <c r="H24" s="280"/>
      <c r="I24" s="278"/>
      <c r="J24" s="278"/>
      <c r="K24" s="279"/>
      <c r="L24" s="287"/>
      <c r="M24" s="288"/>
      <c r="N24" s="288"/>
      <c r="O24" s="289"/>
      <c r="P24" s="326" t="s">
        <v>50</v>
      </c>
      <c r="Q24" s="327"/>
      <c r="R24" s="328"/>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329">
        <f>IF($BB$3="４週",SUM(S24:AT24),IF($BB$3="暦月",SUM(S24:AW24),""))</f>
        <v>0</v>
      </c>
      <c r="AY24" s="330"/>
      <c r="AZ24" s="331">
        <f>IF($BB$3="４週",AX24/4,IF($BB$3="暦月",'認知症対応型通所（1枚版）'!AX24/('認知症対応型通所（1枚版）'!$BB$8/7),""))</f>
        <v>0</v>
      </c>
      <c r="BA24" s="332"/>
      <c r="BB24" s="316"/>
      <c r="BC24" s="317"/>
      <c r="BD24" s="317"/>
      <c r="BE24" s="317"/>
      <c r="BF24" s="318"/>
    </row>
    <row r="25" spans="2:58" ht="20.25" customHeight="1" x14ac:dyDescent="0.4">
      <c r="B25" s="378">
        <f>B22+1</f>
        <v>2</v>
      </c>
      <c r="C25" s="391"/>
      <c r="D25" s="392"/>
      <c r="E25" s="393"/>
      <c r="F25" s="94"/>
      <c r="G25" s="274"/>
      <c r="H25" s="277"/>
      <c r="I25" s="278"/>
      <c r="J25" s="278"/>
      <c r="K25" s="279"/>
      <c r="L25" s="284"/>
      <c r="M25" s="285"/>
      <c r="N25" s="285"/>
      <c r="O25" s="286"/>
      <c r="P25" s="293" t="s">
        <v>49</v>
      </c>
      <c r="Q25" s="294"/>
      <c r="R25" s="29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333"/>
      <c r="AY25" s="334"/>
      <c r="AZ25" s="335"/>
      <c r="BA25" s="336"/>
      <c r="BB25" s="310"/>
      <c r="BC25" s="311"/>
      <c r="BD25" s="311"/>
      <c r="BE25" s="311"/>
      <c r="BF25" s="312"/>
    </row>
    <row r="26" spans="2:58" ht="20.25" customHeight="1" x14ac:dyDescent="0.4">
      <c r="B26" s="378"/>
      <c r="C26" s="394"/>
      <c r="D26" s="395"/>
      <c r="E26" s="396"/>
      <c r="F26" s="92"/>
      <c r="G26" s="275"/>
      <c r="H26" s="280"/>
      <c r="I26" s="278"/>
      <c r="J26" s="278"/>
      <c r="K26" s="279"/>
      <c r="L26" s="287"/>
      <c r="M26" s="288"/>
      <c r="N26" s="288"/>
      <c r="O26" s="289"/>
      <c r="P26" s="319" t="s">
        <v>15</v>
      </c>
      <c r="Q26" s="320"/>
      <c r="R26" s="321"/>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322">
        <f>IF($BB$3="４週",SUM(S26:AT26),IF($BB$3="暦月",SUM(S26:AW26),""))</f>
        <v>0</v>
      </c>
      <c r="AY26" s="323"/>
      <c r="AZ26" s="324">
        <f>IF($BB$3="４週",AX26/4,IF($BB$3="暦月",'認知症対応型通所（1枚版）'!AX26/('認知症対応型通所（1枚版）'!$BB$8/7),""))</f>
        <v>0</v>
      </c>
      <c r="BA26" s="325"/>
      <c r="BB26" s="313"/>
      <c r="BC26" s="314"/>
      <c r="BD26" s="314"/>
      <c r="BE26" s="314"/>
      <c r="BF26" s="315"/>
    </row>
    <row r="27" spans="2:58" ht="20.25" customHeight="1" x14ac:dyDescent="0.4">
      <c r="B27" s="378"/>
      <c r="C27" s="397"/>
      <c r="D27" s="398"/>
      <c r="E27" s="399"/>
      <c r="F27" s="92">
        <f>C25</f>
        <v>0</v>
      </c>
      <c r="G27" s="389"/>
      <c r="H27" s="280"/>
      <c r="I27" s="278"/>
      <c r="J27" s="278"/>
      <c r="K27" s="279"/>
      <c r="L27" s="390"/>
      <c r="M27" s="340"/>
      <c r="N27" s="340"/>
      <c r="O27" s="341"/>
      <c r="P27" s="326" t="s">
        <v>50</v>
      </c>
      <c r="Q27" s="327"/>
      <c r="R27" s="328"/>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329">
        <f>IF($BB$3="４週",SUM(S27:AT27),IF($BB$3="暦月",SUM(S27:AW27),""))</f>
        <v>0</v>
      </c>
      <c r="AY27" s="330"/>
      <c r="AZ27" s="331">
        <f>IF($BB$3="４週",AX27/4,IF($BB$3="暦月",'認知症対応型通所（1枚版）'!AX27/('認知症対応型通所（1枚版）'!$BB$8/7),""))</f>
        <v>0</v>
      </c>
      <c r="BA27" s="332"/>
      <c r="BB27" s="316"/>
      <c r="BC27" s="317"/>
      <c r="BD27" s="317"/>
      <c r="BE27" s="317"/>
      <c r="BF27" s="318"/>
    </row>
    <row r="28" spans="2:58" ht="20.25" customHeight="1" x14ac:dyDescent="0.4">
      <c r="B28" s="378">
        <f>B25+1</f>
        <v>3</v>
      </c>
      <c r="C28" s="380"/>
      <c r="D28" s="381"/>
      <c r="E28" s="382"/>
      <c r="F28" s="94"/>
      <c r="G28" s="274"/>
      <c r="H28" s="277"/>
      <c r="I28" s="278"/>
      <c r="J28" s="278"/>
      <c r="K28" s="279"/>
      <c r="L28" s="284"/>
      <c r="M28" s="285"/>
      <c r="N28" s="285"/>
      <c r="O28" s="286"/>
      <c r="P28" s="293" t="s">
        <v>49</v>
      </c>
      <c r="Q28" s="294"/>
      <c r="R28" s="29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333"/>
      <c r="AY28" s="334"/>
      <c r="AZ28" s="335"/>
      <c r="BA28" s="336"/>
      <c r="BB28" s="310"/>
      <c r="BC28" s="311"/>
      <c r="BD28" s="311"/>
      <c r="BE28" s="311"/>
      <c r="BF28" s="312"/>
    </row>
    <row r="29" spans="2:58" ht="20.25" customHeight="1" x14ac:dyDescent="0.4">
      <c r="B29" s="378"/>
      <c r="C29" s="383"/>
      <c r="D29" s="384"/>
      <c r="E29" s="385"/>
      <c r="F29" s="92"/>
      <c r="G29" s="275"/>
      <c r="H29" s="280"/>
      <c r="I29" s="278"/>
      <c r="J29" s="278"/>
      <c r="K29" s="279"/>
      <c r="L29" s="287"/>
      <c r="M29" s="288"/>
      <c r="N29" s="288"/>
      <c r="O29" s="289"/>
      <c r="P29" s="319" t="s">
        <v>15</v>
      </c>
      <c r="Q29" s="320"/>
      <c r="R29" s="321"/>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322">
        <f>IF($BB$3="４週",SUM(S29:AT29),IF($BB$3="暦月",SUM(S29:AW29),""))</f>
        <v>0</v>
      </c>
      <c r="AY29" s="323"/>
      <c r="AZ29" s="324">
        <f>IF($BB$3="４週",AX29/4,IF($BB$3="暦月",'認知症対応型通所（1枚版）'!AX29/('認知症対応型通所（1枚版）'!$BB$8/7),""))</f>
        <v>0</v>
      </c>
      <c r="BA29" s="325"/>
      <c r="BB29" s="313"/>
      <c r="BC29" s="314"/>
      <c r="BD29" s="314"/>
      <c r="BE29" s="314"/>
      <c r="BF29" s="315"/>
    </row>
    <row r="30" spans="2:58" ht="20.25" customHeight="1" x14ac:dyDescent="0.4">
      <c r="B30" s="378"/>
      <c r="C30" s="386"/>
      <c r="D30" s="387"/>
      <c r="E30" s="388"/>
      <c r="F30" s="92">
        <f>C28</f>
        <v>0</v>
      </c>
      <c r="G30" s="389"/>
      <c r="H30" s="280"/>
      <c r="I30" s="278"/>
      <c r="J30" s="278"/>
      <c r="K30" s="279"/>
      <c r="L30" s="390"/>
      <c r="M30" s="340"/>
      <c r="N30" s="340"/>
      <c r="O30" s="341"/>
      <c r="P30" s="326" t="s">
        <v>50</v>
      </c>
      <c r="Q30" s="327"/>
      <c r="R30" s="328"/>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329">
        <f>IF($BB$3="４週",SUM(S30:AT30),IF($BB$3="暦月",SUM(S30:AW30),""))</f>
        <v>0</v>
      </c>
      <c r="AY30" s="330"/>
      <c r="AZ30" s="331">
        <f>IF($BB$3="４週",AX30/4,IF($BB$3="暦月",'認知症対応型通所（1枚版）'!AX30/('認知症対応型通所（1枚版）'!$BB$8/7),""))</f>
        <v>0</v>
      </c>
      <c r="BA30" s="332"/>
      <c r="BB30" s="316"/>
      <c r="BC30" s="317"/>
      <c r="BD30" s="317"/>
      <c r="BE30" s="317"/>
      <c r="BF30" s="318"/>
    </row>
    <row r="31" spans="2:58" ht="20.25" customHeight="1" x14ac:dyDescent="0.4">
      <c r="B31" s="378">
        <f>B28+1</f>
        <v>4</v>
      </c>
      <c r="C31" s="380"/>
      <c r="D31" s="381"/>
      <c r="E31" s="382"/>
      <c r="F31" s="94"/>
      <c r="G31" s="274"/>
      <c r="H31" s="277"/>
      <c r="I31" s="278"/>
      <c r="J31" s="278"/>
      <c r="K31" s="279"/>
      <c r="L31" s="284"/>
      <c r="M31" s="285"/>
      <c r="N31" s="285"/>
      <c r="O31" s="286"/>
      <c r="P31" s="293" t="s">
        <v>49</v>
      </c>
      <c r="Q31" s="294"/>
      <c r="R31" s="29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333"/>
      <c r="AY31" s="334"/>
      <c r="AZ31" s="335"/>
      <c r="BA31" s="336"/>
      <c r="BB31" s="310"/>
      <c r="BC31" s="311"/>
      <c r="BD31" s="311"/>
      <c r="BE31" s="311"/>
      <c r="BF31" s="312"/>
    </row>
    <row r="32" spans="2:58" ht="20.25" customHeight="1" x14ac:dyDescent="0.4">
      <c r="B32" s="378"/>
      <c r="C32" s="383"/>
      <c r="D32" s="384"/>
      <c r="E32" s="385"/>
      <c r="F32" s="92"/>
      <c r="G32" s="275"/>
      <c r="H32" s="280"/>
      <c r="I32" s="278"/>
      <c r="J32" s="278"/>
      <c r="K32" s="279"/>
      <c r="L32" s="287"/>
      <c r="M32" s="288"/>
      <c r="N32" s="288"/>
      <c r="O32" s="289"/>
      <c r="P32" s="319" t="s">
        <v>15</v>
      </c>
      <c r="Q32" s="320"/>
      <c r="R32" s="321"/>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322">
        <f>IF($BB$3="４週",SUM(S32:AT32),IF($BB$3="暦月",SUM(S32:AW32),""))</f>
        <v>0</v>
      </c>
      <c r="AY32" s="323"/>
      <c r="AZ32" s="324">
        <f>IF($BB$3="４週",AX32/4,IF($BB$3="暦月",'認知症対応型通所（1枚版）'!AX32/('認知症対応型通所（1枚版）'!$BB$8/7),""))</f>
        <v>0</v>
      </c>
      <c r="BA32" s="325"/>
      <c r="BB32" s="313"/>
      <c r="BC32" s="314"/>
      <c r="BD32" s="314"/>
      <c r="BE32" s="314"/>
      <c r="BF32" s="315"/>
    </row>
    <row r="33" spans="2:58" ht="20.25" customHeight="1" x14ac:dyDescent="0.4">
      <c r="B33" s="378"/>
      <c r="C33" s="386"/>
      <c r="D33" s="387"/>
      <c r="E33" s="388"/>
      <c r="F33" s="92">
        <f>C31</f>
        <v>0</v>
      </c>
      <c r="G33" s="389"/>
      <c r="H33" s="280"/>
      <c r="I33" s="278"/>
      <c r="J33" s="278"/>
      <c r="K33" s="279"/>
      <c r="L33" s="390"/>
      <c r="M33" s="340"/>
      <c r="N33" s="340"/>
      <c r="O33" s="341"/>
      <c r="P33" s="326" t="s">
        <v>50</v>
      </c>
      <c r="Q33" s="327"/>
      <c r="R33" s="328"/>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329">
        <f>IF($BB$3="４週",SUM(S33:AT33),IF($BB$3="暦月",SUM(S33:AW33),""))</f>
        <v>0</v>
      </c>
      <c r="AY33" s="330"/>
      <c r="AZ33" s="331">
        <f>IF($BB$3="４週",AX33/4,IF($BB$3="暦月",'認知症対応型通所（1枚版）'!AX33/('認知症対応型通所（1枚版）'!$BB$8/7),""))</f>
        <v>0</v>
      </c>
      <c r="BA33" s="332"/>
      <c r="BB33" s="316"/>
      <c r="BC33" s="317"/>
      <c r="BD33" s="317"/>
      <c r="BE33" s="317"/>
      <c r="BF33" s="318"/>
    </row>
    <row r="34" spans="2:58" ht="20.25" customHeight="1" x14ac:dyDescent="0.4">
      <c r="B34" s="378">
        <f>B31+1</f>
        <v>5</v>
      </c>
      <c r="C34" s="380"/>
      <c r="D34" s="381"/>
      <c r="E34" s="382"/>
      <c r="F34" s="94"/>
      <c r="G34" s="274"/>
      <c r="H34" s="277"/>
      <c r="I34" s="278"/>
      <c r="J34" s="278"/>
      <c r="K34" s="279"/>
      <c r="L34" s="284"/>
      <c r="M34" s="285"/>
      <c r="N34" s="285"/>
      <c r="O34" s="286"/>
      <c r="P34" s="293" t="s">
        <v>49</v>
      </c>
      <c r="Q34" s="294"/>
      <c r="R34" s="29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333"/>
      <c r="AY34" s="334"/>
      <c r="AZ34" s="335"/>
      <c r="BA34" s="336"/>
      <c r="BB34" s="310"/>
      <c r="BC34" s="311"/>
      <c r="BD34" s="311"/>
      <c r="BE34" s="311"/>
      <c r="BF34" s="312"/>
    </row>
    <row r="35" spans="2:58" ht="20.25" customHeight="1" x14ac:dyDescent="0.4">
      <c r="B35" s="378"/>
      <c r="C35" s="383"/>
      <c r="D35" s="384"/>
      <c r="E35" s="385"/>
      <c r="F35" s="92"/>
      <c r="G35" s="275"/>
      <c r="H35" s="280"/>
      <c r="I35" s="278"/>
      <c r="J35" s="278"/>
      <c r="K35" s="279"/>
      <c r="L35" s="287"/>
      <c r="M35" s="288"/>
      <c r="N35" s="288"/>
      <c r="O35" s="289"/>
      <c r="P35" s="319" t="s">
        <v>15</v>
      </c>
      <c r="Q35" s="320"/>
      <c r="R35" s="321"/>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322">
        <f>IF($BB$3="４週",SUM(S35:AT35),IF($BB$3="暦月",SUM(S35:AW35),""))</f>
        <v>0</v>
      </c>
      <c r="AY35" s="323"/>
      <c r="AZ35" s="324">
        <f>IF($BB$3="４週",AX35/4,IF($BB$3="暦月",'認知症対応型通所（1枚版）'!AX35/('認知症対応型通所（1枚版）'!$BB$8/7),""))</f>
        <v>0</v>
      </c>
      <c r="BA35" s="325"/>
      <c r="BB35" s="313"/>
      <c r="BC35" s="314"/>
      <c r="BD35" s="314"/>
      <c r="BE35" s="314"/>
      <c r="BF35" s="315"/>
    </row>
    <row r="36" spans="2:58" ht="20.25" customHeight="1" x14ac:dyDescent="0.4">
      <c r="B36" s="378"/>
      <c r="C36" s="386"/>
      <c r="D36" s="387"/>
      <c r="E36" s="388"/>
      <c r="F36" s="92">
        <f>C34</f>
        <v>0</v>
      </c>
      <c r="G36" s="389"/>
      <c r="H36" s="280"/>
      <c r="I36" s="278"/>
      <c r="J36" s="278"/>
      <c r="K36" s="279"/>
      <c r="L36" s="390"/>
      <c r="M36" s="340"/>
      <c r="N36" s="340"/>
      <c r="O36" s="341"/>
      <c r="P36" s="326" t="s">
        <v>50</v>
      </c>
      <c r="Q36" s="327"/>
      <c r="R36" s="328"/>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329">
        <f>IF($BB$3="４週",SUM(S36:AT36),IF($BB$3="暦月",SUM(S36:AW36),""))</f>
        <v>0</v>
      </c>
      <c r="AY36" s="330"/>
      <c r="AZ36" s="331">
        <f>IF($BB$3="４週",AX36/4,IF($BB$3="暦月",'認知症対応型通所（1枚版）'!AX36/('認知症対応型通所（1枚版）'!$BB$8/7),""))</f>
        <v>0</v>
      </c>
      <c r="BA36" s="332"/>
      <c r="BB36" s="316"/>
      <c r="BC36" s="317"/>
      <c r="BD36" s="317"/>
      <c r="BE36" s="317"/>
      <c r="BF36" s="318"/>
    </row>
    <row r="37" spans="2:58" ht="20.25" customHeight="1" x14ac:dyDescent="0.4">
      <c r="B37" s="378">
        <f>B34+1</f>
        <v>6</v>
      </c>
      <c r="C37" s="380"/>
      <c r="D37" s="381"/>
      <c r="E37" s="382"/>
      <c r="F37" s="94"/>
      <c r="G37" s="274"/>
      <c r="H37" s="277"/>
      <c r="I37" s="278"/>
      <c r="J37" s="278"/>
      <c r="K37" s="279"/>
      <c r="L37" s="284"/>
      <c r="M37" s="285"/>
      <c r="N37" s="285"/>
      <c r="O37" s="286"/>
      <c r="P37" s="293" t="s">
        <v>49</v>
      </c>
      <c r="Q37" s="294"/>
      <c r="R37" s="29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333"/>
      <c r="AY37" s="334"/>
      <c r="AZ37" s="335"/>
      <c r="BA37" s="336"/>
      <c r="BB37" s="310"/>
      <c r="BC37" s="311"/>
      <c r="BD37" s="311"/>
      <c r="BE37" s="311"/>
      <c r="BF37" s="312"/>
    </row>
    <row r="38" spans="2:58" ht="20.25" customHeight="1" x14ac:dyDescent="0.4">
      <c r="B38" s="378"/>
      <c r="C38" s="383"/>
      <c r="D38" s="384"/>
      <c r="E38" s="385"/>
      <c r="F38" s="92"/>
      <c r="G38" s="275"/>
      <c r="H38" s="280"/>
      <c r="I38" s="278"/>
      <c r="J38" s="278"/>
      <c r="K38" s="279"/>
      <c r="L38" s="287"/>
      <c r="M38" s="288"/>
      <c r="N38" s="288"/>
      <c r="O38" s="289"/>
      <c r="P38" s="319" t="s">
        <v>15</v>
      </c>
      <c r="Q38" s="320"/>
      <c r="R38" s="321"/>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322">
        <f>IF($BB$3="４週",SUM(S38:AT38),IF($BB$3="暦月",SUM(S38:AW38),""))</f>
        <v>0</v>
      </c>
      <c r="AY38" s="323"/>
      <c r="AZ38" s="324">
        <f>IF($BB$3="４週",AX38/4,IF($BB$3="暦月",'認知症対応型通所（1枚版）'!AX38/('認知症対応型通所（1枚版）'!$BB$8/7),""))</f>
        <v>0</v>
      </c>
      <c r="BA38" s="325"/>
      <c r="BB38" s="313"/>
      <c r="BC38" s="314"/>
      <c r="BD38" s="314"/>
      <c r="BE38" s="314"/>
      <c r="BF38" s="315"/>
    </row>
    <row r="39" spans="2:58" ht="20.25" customHeight="1" x14ac:dyDescent="0.4">
      <c r="B39" s="378"/>
      <c r="C39" s="386"/>
      <c r="D39" s="387"/>
      <c r="E39" s="388"/>
      <c r="F39" s="92">
        <f>C37</f>
        <v>0</v>
      </c>
      <c r="G39" s="389"/>
      <c r="H39" s="280"/>
      <c r="I39" s="278"/>
      <c r="J39" s="278"/>
      <c r="K39" s="279"/>
      <c r="L39" s="390"/>
      <c r="M39" s="340"/>
      <c r="N39" s="340"/>
      <c r="O39" s="341"/>
      <c r="P39" s="326" t="s">
        <v>50</v>
      </c>
      <c r="Q39" s="327"/>
      <c r="R39" s="328"/>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329">
        <f>IF($BB$3="４週",SUM(S39:AT39),IF($BB$3="暦月",SUM(S39:AW39),""))</f>
        <v>0</v>
      </c>
      <c r="AY39" s="330"/>
      <c r="AZ39" s="331">
        <f>IF($BB$3="４週",AX39/4,IF($BB$3="暦月",'認知症対応型通所（1枚版）'!AX39/('認知症対応型通所（1枚版）'!$BB$8/7),""))</f>
        <v>0</v>
      </c>
      <c r="BA39" s="332"/>
      <c r="BB39" s="316"/>
      <c r="BC39" s="317"/>
      <c r="BD39" s="317"/>
      <c r="BE39" s="317"/>
      <c r="BF39" s="318"/>
    </row>
    <row r="40" spans="2:58" ht="20.25" customHeight="1" x14ac:dyDescent="0.4">
      <c r="B40" s="378">
        <f>B37+1</f>
        <v>7</v>
      </c>
      <c r="C40" s="380"/>
      <c r="D40" s="381"/>
      <c r="E40" s="382"/>
      <c r="F40" s="94"/>
      <c r="G40" s="274"/>
      <c r="H40" s="277"/>
      <c r="I40" s="278"/>
      <c r="J40" s="278"/>
      <c r="K40" s="279"/>
      <c r="L40" s="284"/>
      <c r="M40" s="285"/>
      <c r="N40" s="285"/>
      <c r="O40" s="286"/>
      <c r="P40" s="293" t="s">
        <v>49</v>
      </c>
      <c r="Q40" s="294"/>
      <c r="R40" s="29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333"/>
      <c r="AY40" s="334"/>
      <c r="AZ40" s="335"/>
      <c r="BA40" s="336"/>
      <c r="BB40" s="310"/>
      <c r="BC40" s="311"/>
      <c r="BD40" s="311"/>
      <c r="BE40" s="311"/>
      <c r="BF40" s="312"/>
    </row>
    <row r="41" spans="2:58" ht="20.25" customHeight="1" x14ac:dyDescent="0.4">
      <c r="B41" s="378"/>
      <c r="C41" s="383"/>
      <c r="D41" s="384"/>
      <c r="E41" s="385"/>
      <c r="F41" s="92"/>
      <c r="G41" s="275"/>
      <c r="H41" s="280"/>
      <c r="I41" s="278"/>
      <c r="J41" s="278"/>
      <c r="K41" s="279"/>
      <c r="L41" s="287"/>
      <c r="M41" s="288"/>
      <c r="N41" s="288"/>
      <c r="O41" s="289"/>
      <c r="P41" s="319" t="s">
        <v>15</v>
      </c>
      <c r="Q41" s="320"/>
      <c r="R41" s="321"/>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322">
        <f>IF($BB$3="４週",SUM(S41:AT41),IF($BB$3="暦月",SUM(S41:AW41),""))</f>
        <v>0</v>
      </c>
      <c r="AY41" s="323"/>
      <c r="AZ41" s="324">
        <f>IF($BB$3="４週",AX41/4,IF($BB$3="暦月",'認知症対応型通所（1枚版）'!AX41/('認知症対応型通所（1枚版）'!$BB$8/7),""))</f>
        <v>0</v>
      </c>
      <c r="BA41" s="325"/>
      <c r="BB41" s="313"/>
      <c r="BC41" s="314"/>
      <c r="BD41" s="314"/>
      <c r="BE41" s="314"/>
      <c r="BF41" s="315"/>
    </row>
    <row r="42" spans="2:58" ht="20.25" customHeight="1" x14ac:dyDescent="0.4">
      <c r="B42" s="378"/>
      <c r="C42" s="386"/>
      <c r="D42" s="387"/>
      <c r="E42" s="388"/>
      <c r="F42" s="92">
        <f>C40</f>
        <v>0</v>
      </c>
      <c r="G42" s="389"/>
      <c r="H42" s="280"/>
      <c r="I42" s="278"/>
      <c r="J42" s="278"/>
      <c r="K42" s="279"/>
      <c r="L42" s="390"/>
      <c r="M42" s="340"/>
      <c r="N42" s="340"/>
      <c r="O42" s="341"/>
      <c r="P42" s="326" t="s">
        <v>50</v>
      </c>
      <c r="Q42" s="327"/>
      <c r="R42" s="328"/>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329">
        <f>IF($BB$3="４週",SUM(S42:AT42),IF($BB$3="暦月",SUM(S42:AW42),""))</f>
        <v>0</v>
      </c>
      <c r="AY42" s="330"/>
      <c r="AZ42" s="331">
        <f>IF($BB$3="４週",AX42/4,IF($BB$3="暦月",'認知症対応型通所（1枚版）'!AX42/('認知症対応型通所（1枚版）'!$BB$8/7),""))</f>
        <v>0</v>
      </c>
      <c r="BA42" s="332"/>
      <c r="BB42" s="316"/>
      <c r="BC42" s="317"/>
      <c r="BD42" s="317"/>
      <c r="BE42" s="317"/>
      <c r="BF42" s="318"/>
    </row>
    <row r="43" spans="2:58" ht="20.25" customHeight="1" x14ac:dyDescent="0.4">
      <c r="B43" s="378">
        <f>B40+1</f>
        <v>8</v>
      </c>
      <c r="C43" s="380"/>
      <c r="D43" s="381"/>
      <c r="E43" s="382"/>
      <c r="F43" s="94"/>
      <c r="G43" s="274"/>
      <c r="H43" s="277"/>
      <c r="I43" s="278"/>
      <c r="J43" s="278"/>
      <c r="K43" s="279"/>
      <c r="L43" s="284"/>
      <c r="M43" s="285"/>
      <c r="N43" s="285"/>
      <c r="O43" s="286"/>
      <c r="P43" s="293" t="s">
        <v>49</v>
      </c>
      <c r="Q43" s="294"/>
      <c r="R43" s="29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333"/>
      <c r="AY43" s="334"/>
      <c r="AZ43" s="335"/>
      <c r="BA43" s="336"/>
      <c r="BB43" s="310"/>
      <c r="BC43" s="311"/>
      <c r="BD43" s="311"/>
      <c r="BE43" s="311"/>
      <c r="BF43" s="312"/>
    </row>
    <row r="44" spans="2:58" ht="20.25" customHeight="1" x14ac:dyDescent="0.4">
      <c r="B44" s="378"/>
      <c r="C44" s="383"/>
      <c r="D44" s="384"/>
      <c r="E44" s="385"/>
      <c r="F44" s="92"/>
      <c r="G44" s="275"/>
      <c r="H44" s="280"/>
      <c r="I44" s="278"/>
      <c r="J44" s="278"/>
      <c r="K44" s="279"/>
      <c r="L44" s="287"/>
      <c r="M44" s="288"/>
      <c r="N44" s="288"/>
      <c r="O44" s="289"/>
      <c r="P44" s="319" t="s">
        <v>15</v>
      </c>
      <c r="Q44" s="320"/>
      <c r="R44" s="321"/>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322">
        <f>IF($BB$3="４週",SUM(S44:AT44),IF($BB$3="暦月",SUM(S44:AW44),""))</f>
        <v>0</v>
      </c>
      <c r="AY44" s="323"/>
      <c r="AZ44" s="324">
        <f>IF($BB$3="４週",AX44/4,IF($BB$3="暦月",'認知症対応型通所（1枚版）'!AX44/('認知症対応型通所（1枚版）'!$BB$8/7),""))</f>
        <v>0</v>
      </c>
      <c r="BA44" s="325"/>
      <c r="BB44" s="313"/>
      <c r="BC44" s="314"/>
      <c r="BD44" s="314"/>
      <c r="BE44" s="314"/>
      <c r="BF44" s="315"/>
    </row>
    <row r="45" spans="2:58" ht="20.25" customHeight="1" x14ac:dyDescent="0.4">
      <c r="B45" s="378"/>
      <c r="C45" s="386"/>
      <c r="D45" s="387"/>
      <c r="E45" s="388"/>
      <c r="F45" s="92">
        <f>C43</f>
        <v>0</v>
      </c>
      <c r="G45" s="389"/>
      <c r="H45" s="280"/>
      <c r="I45" s="278"/>
      <c r="J45" s="278"/>
      <c r="K45" s="279"/>
      <c r="L45" s="390"/>
      <c r="M45" s="340"/>
      <c r="N45" s="340"/>
      <c r="O45" s="341"/>
      <c r="P45" s="326" t="s">
        <v>50</v>
      </c>
      <c r="Q45" s="327"/>
      <c r="R45" s="328"/>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329">
        <f>IF($BB$3="４週",SUM(S45:AT45),IF($BB$3="暦月",SUM(S45:AW45),""))</f>
        <v>0</v>
      </c>
      <c r="AY45" s="330"/>
      <c r="AZ45" s="331">
        <f>IF($BB$3="４週",AX45/4,IF($BB$3="暦月",'認知症対応型通所（1枚版）'!AX45/('認知症対応型通所（1枚版）'!$BB$8/7),""))</f>
        <v>0</v>
      </c>
      <c r="BA45" s="332"/>
      <c r="BB45" s="316"/>
      <c r="BC45" s="317"/>
      <c r="BD45" s="317"/>
      <c r="BE45" s="317"/>
      <c r="BF45" s="318"/>
    </row>
    <row r="46" spans="2:58" ht="20.25" customHeight="1" x14ac:dyDescent="0.4">
      <c r="B46" s="378">
        <f>B43+1</f>
        <v>9</v>
      </c>
      <c r="C46" s="380"/>
      <c r="D46" s="381"/>
      <c r="E46" s="382"/>
      <c r="F46" s="94"/>
      <c r="G46" s="274"/>
      <c r="H46" s="277"/>
      <c r="I46" s="278"/>
      <c r="J46" s="278"/>
      <c r="K46" s="279"/>
      <c r="L46" s="284"/>
      <c r="M46" s="285"/>
      <c r="N46" s="285"/>
      <c r="O46" s="286"/>
      <c r="P46" s="293" t="s">
        <v>49</v>
      </c>
      <c r="Q46" s="294"/>
      <c r="R46" s="29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333"/>
      <c r="AY46" s="334"/>
      <c r="AZ46" s="335"/>
      <c r="BA46" s="336"/>
      <c r="BB46" s="310"/>
      <c r="BC46" s="311"/>
      <c r="BD46" s="311"/>
      <c r="BE46" s="311"/>
      <c r="BF46" s="312"/>
    </row>
    <row r="47" spans="2:58" ht="20.25" customHeight="1" x14ac:dyDescent="0.4">
      <c r="B47" s="378"/>
      <c r="C47" s="383"/>
      <c r="D47" s="384"/>
      <c r="E47" s="385"/>
      <c r="F47" s="92"/>
      <c r="G47" s="275"/>
      <c r="H47" s="280"/>
      <c r="I47" s="278"/>
      <c r="J47" s="278"/>
      <c r="K47" s="279"/>
      <c r="L47" s="287"/>
      <c r="M47" s="288"/>
      <c r="N47" s="288"/>
      <c r="O47" s="289"/>
      <c r="P47" s="319" t="s">
        <v>15</v>
      </c>
      <c r="Q47" s="320"/>
      <c r="R47" s="321"/>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322">
        <f>IF($BB$3="４週",SUM(S47:AT47),IF($BB$3="暦月",SUM(S47:AW47),""))</f>
        <v>0</v>
      </c>
      <c r="AY47" s="323"/>
      <c r="AZ47" s="324">
        <f>IF($BB$3="４週",AX47/4,IF($BB$3="暦月",'認知症対応型通所（1枚版）'!AX47/('認知症対応型通所（1枚版）'!$BB$8/7),""))</f>
        <v>0</v>
      </c>
      <c r="BA47" s="325"/>
      <c r="BB47" s="313"/>
      <c r="BC47" s="314"/>
      <c r="BD47" s="314"/>
      <c r="BE47" s="314"/>
      <c r="BF47" s="315"/>
    </row>
    <row r="48" spans="2:58" ht="20.25" customHeight="1" x14ac:dyDescent="0.4">
      <c r="B48" s="378"/>
      <c r="C48" s="386"/>
      <c r="D48" s="387"/>
      <c r="E48" s="388"/>
      <c r="F48" s="92">
        <f>C46</f>
        <v>0</v>
      </c>
      <c r="G48" s="389"/>
      <c r="H48" s="280"/>
      <c r="I48" s="278"/>
      <c r="J48" s="278"/>
      <c r="K48" s="279"/>
      <c r="L48" s="390"/>
      <c r="M48" s="340"/>
      <c r="N48" s="340"/>
      <c r="O48" s="341"/>
      <c r="P48" s="326" t="s">
        <v>50</v>
      </c>
      <c r="Q48" s="327"/>
      <c r="R48" s="328"/>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329">
        <f>IF($BB$3="４週",SUM(S48:AT48),IF($BB$3="暦月",SUM(S48:AW48),""))</f>
        <v>0</v>
      </c>
      <c r="AY48" s="330"/>
      <c r="AZ48" s="331">
        <f>IF($BB$3="４週",AX48/4,IF($BB$3="暦月",'認知症対応型通所（1枚版）'!AX48/('認知症対応型通所（1枚版）'!$BB$8/7),""))</f>
        <v>0</v>
      </c>
      <c r="BA48" s="332"/>
      <c r="BB48" s="316"/>
      <c r="BC48" s="317"/>
      <c r="BD48" s="317"/>
      <c r="BE48" s="317"/>
      <c r="BF48" s="318"/>
    </row>
    <row r="49" spans="2:58" ht="20.25" customHeight="1" x14ac:dyDescent="0.4">
      <c r="B49" s="378">
        <f>B46+1</f>
        <v>10</v>
      </c>
      <c r="C49" s="380"/>
      <c r="D49" s="381"/>
      <c r="E49" s="382"/>
      <c r="F49" s="94"/>
      <c r="G49" s="274"/>
      <c r="H49" s="277"/>
      <c r="I49" s="278"/>
      <c r="J49" s="278"/>
      <c r="K49" s="279"/>
      <c r="L49" s="284"/>
      <c r="M49" s="285"/>
      <c r="N49" s="285"/>
      <c r="O49" s="286"/>
      <c r="P49" s="293" t="s">
        <v>49</v>
      </c>
      <c r="Q49" s="294"/>
      <c r="R49" s="29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333"/>
      <c r="AY49" s="334"/>
      <c r="AZ49" s="335"/>
      <c r="BA49" s="336"/>
      <c r="BB49" s="310"/>
      <c r="BC49" s="311"/>
      <c r="BD49" s="311"/>
      <c r="BE49" s="311"/>
      <c r="BF49" s="312"/>
    </row>
    <row r="50" spans="2:58" ht="20.25" customHeight="1" x14ac:dyDescent="0.4">
      <c r="B50" s="378"/>
      <c r="C50" s="383"/>
      <c r="D50" s="384"/>
      <c r="E50" s="385"/>
      <c r="F50" s="92"/>
      <c r="G50" s="275"/>
      <c r="H50" s="280"/>
      <c r="I50" s="278"/>
      <c r="J50" s="278"/>
      <c r="K50" s="279"/>
      <c r="L50" s="287"/>
      <c r="M50" s="288"/>
      <c r="N50" s="288"/>
      <c r="O50" s="289"/>
      <c r="P50" s="319" t="s">
        <v>15</v>
      </c>
      <c r="Q50" s="320"/>
      <c r="R50" s="321"/>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322">
        <f>IF($BB$3="４週",SUM(S50:AT50),IF($BB$3="暦月",SUM(S50:AW50),""))</f>
        <v>0</v>
      </c>
      <c r="AY50" s="323"/>
      <c r="AZ50" s="324">
        <f>IF($BB$3="４週",AX50/4,IF($BB$3="暦月",'認知症対応型通所（1枚版）'!AX50/('認知症対応型通所（1枚版）'!$BB$8/7),""))</f>
        <v>0</v>
      </c>
      <c r="BA50" s="325"/>
      <c r="BB50" s="313"/>
      <c r="BC50" s="314"/>
      <c r="BD50" s="314"/>
      <c r="BE50" s="314"/>
      <c r="BF50" s="315"/>
    </row>
    <row r="51" spans="2:58" ht="20.25" customHeight="1" x14ac:dyDescent="0.4">
      <c r="B51" s="378"/>
      <c r="C51" s="386"/>
      <c r="D51" s="387"/>
      <c r="E51" s="388"/>
      <c r="F51" s="92">
        <f>C49</f>
        <v>0</v>
      </c>
      <c r="G51" s="389"/>
      <c r="H51" s="280"/>
      <c r="I51" s="278"/>
      <c r="J51" s="278"/>
      <c r="K51" s="279"/>
      <c r="L51" s="390"/>
      <c r="M51" s="340"/>
      <c r="N51" s="340"/>
      <c r="O51" s="341"/>
      <c r="P51" s="326" t="s">
        <v>50</v>
      </c>
      <c r="Q51" s="327"/>
      <c r="R51" s="328"/>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329">
        <f>IF($BB$3="４週",SUM(S51:AT51),IF($BB$3="暦月",SUM(S51:AW51),""))</f>
        <v>0</v>
      </c>
      <c r="AY51" s="330"/>
      <c r="AZ51" s="331">
        <f>IF($BB$3="４週",AX51/4,IF($BB$3="暦月",'認知症対応型通所（1枚版）'!AX51/('認知症対応型通所（1枚版）'!$BB$8/7),""))</f>
        <v>0</v>
      </c>
      <c r="BA51" s="332"/>
      <c r="BB51" s="316"/>
      <c r="BC51" s="317"/>
      <c r="BD51" s="317"/>
      <c r="BE51" s="317"/>
      <c r="BF51" s="318"/>
    </row>
    <row r="52" spans="2:58" ht="20.25" customHeight="1" x14ac:dyDescent="0.4">
      <c r="B52" s="378">
        <f>B49+1</f>
        <v>11</v>
      </c>
      <c r="C52" s="380"/>
      <c r="D52" s="381"/>
      <c r="E52" s="382"/>
      <c r="F52" s="94"/>
      <c r="G52" s="274"/>
      <c r="H52" s="277"/>
      <c r="I52" s="278"/>
      <c r="J52" s="278"/>
      <c r="K52" s="279"/>
      <c r="L52" s="284"/>
      <c r="M52" s="285"/>
      <c r="N52" s="285"/>
      <c r="O52" s="286"/>
      <c r="P52" s="293" t="s">
        <v>49</v>
      </c>
      <c r="Q52" s="294"/>
      <c r="R52" s="29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333"/>
      <c r="AY52" s="334"/>
      <c r="AZ52" s="335"/>
      <c r="BA52" s="336"/>
      <c r="BB52" s="310"/>
      <c r="BC52" s="311"/>
      <c r="BD52" s="311"/>
      <c r="BE52" s="311"/>
      <c r="BF52" s="312"/>
    </row>
    <row r="53" spans="2:58" ht="20.25" customHeight="1" x14ac:dyDescent="0.4">
      <c r="B53" s="378"/>
      <c r="C53" s="383"/>
      <c r="D53" s="384"/>
      <c r="E53" s="385"/>
      <c r="F53" s="92"/>
      <c r="G53" s="275"/>
      <c r="H53" s="280"/>
      <c r="I53" s="278"/>
      <c r="J53" s="278"/>
      <c r="K53" s="279"/>
      <c r="L53" s="287"/>
      <c r="M53" s="288"/>
      <c r="N53" s="288"/>
      <c r="O53" s="289"/>
      <c r="P53" s="319" t="s">
        <v>15</v>
      </c>
      <c r="Q53" s="320"/>
      <c r="R53" s="321"/>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322">
        <f>IF($BB$3="４週",SUM(S53:AT53),IF($BB$3="暦月",SUM(S53:AW53),""))</f>
        <v>0</v>
      </c>
      <c r="AY53" s="323"/>
      <c r="AZ53" s="324">
        <f>IF($BB$3="４週",AX53/4,IF($BB$3="暦月",'認知症対応型通所（1枚版）'!AX53/('認知症対応型通所（1枚版）'!$BB$8/7),""))</f>
        <v>0</v>
      </c>
      <c r="BA53" s="325"/>
      <c r="BB53" s="313"/>
      <c r="BC53" s="314"/>
      <c r="BD53" s="314"/>
      <c r="BE53" s="314"/>
      <c r="BF53" s="315"/>
    </row>
    <row r="54" spans="2:58" ht="20.25" customHeight="1" x14ac:dyDescent="0.4">
      <c r="B54" s="378"/>
      <c r="C54" s="386"/>
      <c r="D54" s="387"/>
      <c r="E54" s="388"/>
      <c r="F54" s="92">
        <f>C52</f>
        <v>0</v>
      </c>
      <c r="G54" s="389"/>
      <c r="H54" s="280"/>
      <c r="I54" s="278"/>
      <c r="J54" s="278"/>
      <c r="K54" s="279"/>
      <c r="L54" s="390"/>
      <c r="M54" s="340"/>
      <c r="N54" s="340"/>
      <c r="O54" s="341"/>
      <c r="P54" s="326" t="s">
        <v>50</v>
      </c>
      <c r="Q54" s="327"/>
      <c r="R54" s="328"/>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329">
        <f>IF($BB$3="４週",SUM(S54:AT54),IF($BB$3="暦月",SUM(S54:AW54),""))</f>
        <v>0</v>
      </c>
      <c r="AY54" s="330"/>
      <c r="AZ54" s="331">
        <f>IF($BB$3="４週",AX54/4,IF($BB$3="暦月",'認知症対応型通所（1枚版）'!AX54/('認知症対応型通所（1枚版）'!$BB$8/7),""))</f>
        <v>0</v>
      </c>
      <c r="BA54" s="332"/>
      <c r="BB54" s="316"/>
      <c r="BC54" s="317"/>
      <c r="BD54" s="317"/>
      <c r="BE54" s="317"/>
      <c r="BF54" s="318"/>
    </row>
    <row r="55" spans="2:58" ht="20.25" customHeight="1" x14ac:dyDescent="0.4">
      <c r="B55" s="378">
        <f>B52+1</f>
        <v>12</v>
      </c>
      <c r="C55" s="380"/>
      <c r="D55" s="381"/>
      <c r="E55" s="382"/>
      <c r="F55" s="94"/>
      <c r="G55" s="274"/>
      <c r="H55" s="277"/>
      <c r="I55" s="278"/>
      <c r="J55" s="278"/>
      <c r="K55" s="279"/>
      <c r="L55" s="284"/>
      <c r="M55" s="285"/>
      <c r="N55" s="285"/>
      <c r="O55" s="286"/>
      <c r="P55" s="293" t="s">
        <v>49</v>
      </c>
      <c r="Q55" s="294"/>
      <c r="R55" s="29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33"/>
      <c r="AY55" s="334"/>
      <c r="AZ55" s="335"/>
      <c r="BA55" s="336"/>
      <c r="BB55" s="337"/>
      <c r="BC55" s="285"/>
      <c r="BD55" s="285"/>
      <c r="BE55" s="285"/>
      <c r="BF55" s="286"/>
    </row>
    <row r="56" spans="2:58" ht="20.25" customHeight="1" x14ac:dyDescent="0.4">
      <c r="B56" s="378"/>
      <c r="C56" s="383"/>
      <c r="D56" s="384"/>
      <c r="E56" s="385"/>
      <c r="F56" s="92"/>
      <c r="G56" s="275"/>
      <c r="H56" s="280"/>
      <c r="I56" s="278"/>
      <c r="J56" s="278"/>
      <c r="K56" s="279"/>
      <c r="L56" s="287"/>
      <c r="M56" s="288"/>
      <c r="N56" s="288"/>
      <c r="O56" s="289"/>
      <c r="P56" s="319" t="s">
        <v>15</v>
      </c>
      <c r="Q56" s="320"/>
      <c r="R56" s="321"/>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322">
        <f>IF($BB$3="４週",SUM(S56:AT56),IF($BB$3="暦月",SUM(S56:AW56),""))</f>
        <v>0</v>
      </c>
      <c r="AY56" s="323"/>
      <c r="AZ56" s="324">
        <f>IF($BB$3="４週",AX56/4,IF($BB$3="暦月",'認知症対応型通所（1枚版）'!AX56/('認知症対応型通所（1枚版）'!$BB$8/7),""))</f>
        <v>0</v>
      </c>
      <c r="BA56" s="325"/>
      <c r="BB56" s="338"/>
      <c r="BC56" s="288"/>
      <c r="BD56" s="288"/>
      <c r="BE56" s="288"/>
      <c r="BF56" s="289"/>
    </row>
    <row r="57" spans="2:58" ht="20.25" customHeight="1" x14ac:dyDescent="0.4">
      <c r="B57" s="378"/>
      <c r="C57" s="386"/>
      <c r="D57" s="387"/>
      <c r="E57" s="388"/>
      <c r="F57" s="92">
        <f>C55</f>
        <v>0</v>
      </c>
      <c r="G57" s="389"/>
      <c r="H57" s="280"/>
      <c r="I57" s="278"/>
      <c r="J57" s="278"/>
      <c r="K57" s="279"/>
      <c r="L57" s="390"/>
      <c r="M57" s="340"/>
      <c r="N57" s="340"/>
      <c r="O57" s="341"/>
      <c r="P57" s="326" t="s">
        <v>50</v>
      </c>
      <c r="Q57" s="327"/>
      <c r="R57" s="328"/>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329">
        <f>IF($BB$3="４週",SUM(S57:AT57),IF($BB$3="暦月",SUM(S57:AW57),""))</f>
        <v>0</v>
      </c>
      <c r="AY57" s="330"/>
      <c r="AZ57" s="331">
        <f>IF($BB$3="４週",AX57/4,IF($BB$3="暦月",'認知症対応型通所（1枚版）'!AX57/('認知症対応型通所（1枚版）'!$BB$8/7),""))</f>
        <v>0</v>
      </c>
      <c r="BA57" s="332"/>
      <c r="BB57" s="339"/>
      <c r="BC57" s="340"/>
      <c r="BD57" s="340"/>
      <c r="BE57" s="340"/>
      <c r="BF57" s="341"/>
    </row>
    <row r="58" spans="2:58" ht="20.25" customHeight="1" x14ac:dyDescent="0.4">
      <c r="B58" s="378">
        <f>B55+1</f>
        <v>13</v>
      </c>
      <c r="C58" s="380"/>
      <c r="D58" s="381"/>
      <c r="E58" s="382"/>
      <c r="F58" s="94"/>
      <c r="G58" s="274"/>
      <c r="H58" s="277"/>
      <c r="I58" s="278"/>
      <c r="J58" s="278"/>
      <c r="K58" s="279"/>
      <c r="L58" s="284"/>
      <c r="M58" s="285"/>
      <c r="N58" s="285"/>
      <c r="O58" s="286"/>
      <c r="P58" s="293" t="s">
        <v>49</v>
      </c>
      <c r="Q58" s="294"/>
      <c r="R58" s="29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33"/>
      <c r="AY58" s="334"/>
      <c r="AZ58" s="335"/>
      <c r="BA58" s="336"/>
      <c r="BB58" s="337"/>
      <c r="BC58" s="285"/>
      <c r="BD58" s="285"/>
      <c r="BE58" s="285"/>
      <c r="BF58" s="286"/>
    </row>
    <row r="59" spans="2:58" ht="20.25" customHeight="1" x14ac:dyDescent="0.4">
      <c r="B59" s="378"/>
      <c r="C59" s="383"/>
      <c r="D59" s="384"/>
      <c r="E59" s="385"/>
      <c r="F59" s="92"/>
      <c r="G59" s="275"/>
      <c r="H59" s="280"/>
      <c r="I59" s="278"/>
      <c r="J59" s="278"/>
      <c r="K59" s="279"/>
      <c r="L59" s="287"/>
      <c r="M59" s="288"/>
      <c r="N59" s="288"/>
      <c r="O59" s="289"/>
      <c r="P59" s="319" t="s">
        <v>15</v>
      </c>
      <c r="Q59" s="320"/>
      <c r="R59" s="321"/>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322">
        <f>IF($BB$3="４週",SUM(S59:AT59),IF($BB$3="暦月",SUM(S59:AW59),""))</f>
        <v>0</v>
      </c>
      <c r="AY59" s="323"/>
      <c r="AZ59" s="324">
        <f>IF($BB$3="４週",AX59/4,IF($BB$3="暦月",'認知症対応型通所（1枚版）'!AX59/('認知症対応型通所（1枚版）'!$BB$8/7),""))</f>
        <v>0</v>
      </c>
      <c r="BA59" s="325"/>
      <c r="BB59" s="338"/>
      <c r="BC59" s="288"/>
      <c r="BD59" s="288"/>
      <c r="BE59" s="288"/>
      <c r="BF59" s="289"/>
    </row>
    <row r="60" spans="2:58" ht="20.25" customHeight="1" thickBot="1" x14ac:dyDescent="0.45">
      <c r="B60" s="379"/>
      <c r="C60" s="386"/>
      <c r="D60" s="387"/>
      <c r="E60" s="388"/>
      <c r="F60" s="95">
        <f>C58</f>
        <v>0</v>
      </c>
      <c r="G60" s="276"/>
      <c r="H60" s="281"/>
      <c r="I60" s="282"/>
      <c r="J60" s="282"/>
      <c r="K60" s="283"/>
      <c r="L60" s="290"/>
      <c r="M60" s="291"/>
      <c r="N60" s="291"/>
      <c r="O60" s="292"/>
      <c r="P60" s="375" t="s">
        <v>50</v>
      </c>
      <c r="Q60" s="376"/>
      <c r="R60" s="377"/>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329">
        <f>IF($BB$3="４週",SUM(S60:AT60),IF($BB$3="暦月",SUM(S60:AW60),""))</f>
        <v>0</v>
      </c>
      <c r="AY60" s="330"/>
      <c r="AZ60" s="331">
        <f>IF($BB$3="４週",AX60/4,IF($BB$3="暦月",'認知症対応型通所（1枚版）'!AX60/('認知症対応型通所（1枚版）'!$BB$8/7),""))</f>
        <v>0</v>
      </c>
      <c r="BA60" s="332"/>
      <c r="BB60" s="374"/>
      <c r="BC60" s="291"/>
      <c r="BD60" s="291"/>
      <c r="BE60" s="291"/>
      <c r="BF60" s="292"/>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65"/>
      <c r="C62" s="266"/>
      <c r="D62" s="266"/>
      <c r="E62" s="266"/>
      <c r="F62" s="187"/>
      <c r="G62" s="296" t="s">
        <v>193</v>
      </c>
      <c r="H62" s="296"/>
      <c r="I62" s="296"/>
      <c r="J62" s="296"/>
      <c r="K62" s="297"/>
      <c r="L62" s="260"/>
      <c r="M62" s="302" t="s">
        <v>60</v>
      </c>
      <c r="N62" s="303"/>
      <c r="O62" s="303"/>
      <c r="P62" s="303"/>
      <c r="Q62" s="303"/>
      <c r="R62" s="304"/>
      <c r="S62" s="261" t="str">
        <f t="shared" ref="S62:AH64"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4"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270" t="str">
        <f>IF(SUMIF($F$22:$F$60, $M62, AX$22:AX$60)=0,"",SUMIF($F$22:$F$60, $M62, AX$22:AX$60))</f>
        <v/>
      </c>
      <c r="AY62" s="271"/>
      <c r="AZ62" s="272" t="str">
        <f t="shared" ref="AZ62:AZ64" si="3">IF(AX62="","",IF($BB$3="４週",AX62/4,IF($BB$3="暦月",AX62/($BB$8/7),"")))</f>
        <v/>
      </c>
      <c r="BA62" s="273"/>
      <c r="BB62" s="342"/>
      <c r="BC62" s="343"/>
      <c r="BD62" s="343"/>
      <c r="BE62" s="343"/>
      <c r="BF62" s="344"/>
    </row>
    <row r="63" spans="2:58" ht="20.25" customHeight="1" x14ac:dyDescent="0.4">
      <c r="B63" s="267"/>
      <c r="C63" s="202"/>
      <c r="D63" s="202"/>
      <c r="E63" s="202"/>
      <c r="F63" s="189"/>
      <c r="G63" s="298"/>
      <c r="H63" s="298"/>
      <c r="I63" s="298"/>
      <c r="J63" s="298"/>
      <c r="K63" s="299"/>
      <c r="L63" s="264"/>
      <c r="M63" s="305" t="s">
        <v>5</v>
      </c>
      <c r="N63" s="306"/>
      <c r="O63" s="306"/>
      <c r="P63" s="306"/>
      <c r="Q63" s="306"/>
      <c r="R63" s="307"/>
      <c r="S63" s="261" t="str">
        <f t="shared" si="1"/>
        <v/>
      </c>
      <c r="T63" s="262" t="str">
        <f t="shared" si="1"/>
        <v/>
      </c>
      <c r="U63" s="262" t="str">
        <f>IF(SUMIF($F$22:$F$60, $M63, U$22:U$60)=0,"",SUMIF($F$22:$F$60, $M63, U$22:U$60))</f>
        <v/>
      </c>
      <c r="V63" s="262" t="str">
        <f t="shared" si="1"/>
        <v/>
      </c>
      <c r="W63" s="262" t="str">
        <f t="shared" si="1"/>
        <v/>
      </c>
      <c r="X63" s="262" t="str">
        <f t="shared" si="1"/>
        <v/>
      </c>
      <c r="Y63" s="263" t="str">
        <f t="shared" si="1"/>
        <v/>
      </c>
      <c r="Z63" s="261" t="str">
        <f t="shared" si="1"/>
        <v/>
      </c>
      <c r="AA63" s="262" t="str">
        <f t="shared" si="1"/>
        <v/>
      </c>
      <c r="AB63" s="262" t="str">
        <f t="shared" si="1"/>
        <v/>
      </c>
      <c r="AC63" s="262" t="str">
        <f t="shared" si="1"/>
        <v/>
      </c>
      <c r="AD63" s="262" t="str">
        <f t="shared" si="1"/>
        <v/>
      </c>
      <c r="AE63" s="262" t="str">
        <f t="shared" si="1"/>
        <v/>
      </c>
      <c r="AF63" s="263" t="str">
        <f t="shared" si="1"/>
        <v/>
      </c>
      <c r="AG63" s="261" t="str">
        <f t="shared" si="1"/>
        <v/>
      </c>
      <c r="AH63" s="262" t="str">
        <f t="shared" si="1"/>
        <v/>
      </c>
      <c r="AI63" s="262" t="str">
        <f t="shared" si="2"/>
        <v/>
      </c>
      <c r="AJ63" s="262" t="str">
        <f t="shared" si="2"/>
        <v/>
      </c>
      <c r="AK63" s="262" t="str">
        <f t="shared" si="2"/>
        <v/>
      </c>
      <c r="AL63" s="262" t="str">
        <f t="shared" si="2"/>
        <v/>
      </c>
      <c r="AM63" s="263" t="str">
        <f t="shared" si="2"/>
        <v/>
      </c>
      <c r="AN63" s="261" t="str">
        <f t="shared" si="2"/>
        <v/>
      </c>
      <c r="AO63" s="262" t="str">
        <f t="shared" si="2"/>
        <v/>
      </c>
      <c r="AP63" s="262" t="str">
        <f t="shared" si="2"/>
        <v/>
      </c>
      <c r="AQ63" s="262" t="str">
        <f t="shared" si="2"/>
        <v/>
      </c>
      <c r="AR63" s="262" t="str">
        <f t="shared" si="2"/>
        <v/>
      </c>
      <c r="AS63" s="262" t="str">
        <f t="shared" si="2"/>
        <v/>
      </c>
      <c r="AT63" s="263" t="str">
        <f t="shared" si="2"/>
        <v/>
      </c>
      <c r="AU63" s="261" t="str">
        <f t="shared" si="2"/>
        <v/>
      </c>
      <c r="AV63" s="262" t="str">
        <f t="shared" si="2"/>
        <v/>
      </c>
      <c r="AW63" s="262" t="str">
        <f t="shared" si="2"/>
        <v/>
      </c>
      <c r="AX63" s="270" t="str">
        <f>IF(SUMIF($F$22:$F$60, $M63, AX$22:AX$60)=0,"",SUMIF($F$22:$F$60, $M63, AX$22:AX$60))</f>
        <v/>
      </c>
      <c r="AY63" s="271"/>
      <c r="AZ63" s="272" t="str">
        <f t="shared" si="3"/>
        <v/>
      </c>
      <c r="BA63" s="273"/>
      <c r="BB63" s="345"/>
      <c r="BC63" s="346"/>
      <c r="BD63" s="346"/>
      <c r="BE63" s="346"/>
      <c r="BF63" s="347"/>
    </row>
    <row r="64" spans="2:58" ht="20.25" customHeight="1" x14ac:dyDescent="0.4">
      <c r="B64" s="258"/>
      <c r="C64" s="259"/>
      <c r="D64" s="259"/>
      <c r="E64" s="259"/>
      <c r="F64" s="189"/>
      <c r="G64" s="300"/>
      <c r="H64" s="300"/>
      <c r="I64" s="300"/>
      <c r="J64" s="300"/>
      <c r="K64" s="301"/>
      <c r="L64" s="264"/>
      <c r="M64" s="305" t="s">
        <v>61</v>
      </c>
      <c r="N64" s="306"/>
      <c r="O64" s="306"/>
      <c r="P64" s="306"/>
      <c r="Q64" s="306"/>
      <c r="R64" s="307"/>
      <c r="S64" s="261" t="str">
        <f t="shared" si="1"/>
        <v/>
      </c>
      <c r="T64" s="262" t="str">
        <f t="shared" si="1"/>
        <v/>
      </c>
      <c r="U64" s="262" t="str">
        <f>IF(SUMIF($F$22:$F$60, $M64, U$22:U$60)=0,"",SUMIF($F$22:$F$60, $M64, U$22:U$60))</f>
        <v/>
      </c>
      <c r="V64" s="262" t="str">
        <f t="shared" si="1"/>
        <v/>
      </c>
      <c r="W64" s="262" t="str">
        <f t="shared" si="1"/>
        <v/>
      </c>
      <c r="X64" s="262" t="str">
        <f t="shared" si="1"/>
        <v/>
      </c>
      <c r="Y64" s="263" t="str">
        <f t="shared" si="1"/>
        <v/>
      </c>
      <c r="Z64" s="261" t="str">
        <f t="shared" si="1"/>
        <v/>
      </c>
      <c r="AA64" s="262" t="str">
        <f t="shared" si="1"/>
        <v/>
      </c>
      <c r="AB64" s="262" t="str">
        <f t="shared" si="1"/>
        <v/>
      </c>
      <c r="AC64" s="262" t="str">
        <f t="shared" si="1"/>
        <v/>
      </c>
      <c r="AD64" s="262" t="str">
        <f t="shared" si="1"/>
        <v/>
      </c>
      <c r="AE64" s="262" t="str">
        <f t="shared" si="1"/>
        <v/>
      </c>
      <c r="AF64" s="263" t="str">
        <f t="shared" si="1"/>
        <v/>
      </c>
      <c r="AG64" s="261" t="str">
        <f t="shared" si="1"/>
        <v/>
      </c>
      <c r="AH64" s="262" t="str">
        <f t="shared" si="1"/>
        <v/>
      </c>
      <c r="AI64" s="262" t="str">
        <f t="shared" si="2"/>
        <v/>
      </c>
      <c r="AJ64" s="262" t="str">
        <f t="shared" si="2"/>
        <v/>
      </c>
      <c r="AK64" s="262" t="str">
        <f t="shared" si="2"/>
        <v/>
      </c>
      <c r="AL64" s="262" t="str">
        <f t="shared" si="2"/>
        <v/>
      </c>
      <c r="AM64" s="263" t="str">
        <f t="shared" si="2"/>
        <v/>
      </c>
      <c r="AN64" s="261" t="str">
        <f t="shared" si="2"/>
        <v/>
      </c>
      <c r="AO64" s="262" t="str">
        <f t="shared" si="2"/>
        <v/>
      </c>
      <c r="AP64" s="262" t="str">
        <f t="shared" si="2"/>
        <v/>
      </c>
      <c r="AQ64" s="262" t="str">
        <f t="shared" si="2"/>
        <v/>
      </c>
      <c r="AR64" s="262" t="str">
        <f t="shared" si="2"/>
        <v/>
      </c>
      <c r="AS64" s="262" t="str">
        <f t="shared" si="2"/>
        <v/>
      </c>
      <c r="AT64" s="263" t="str">
        <f t="shared" si="2"/>
        <v/>
      </c>
      <c r="AU64" s="261" t="str">
        <f t="shared" si="2"/>
        <v/>
      </c>
      <c r="AV64" s="262" t="str">
        <f t="shared" si="2"/>
        <v/>
      </c>
      <c r="AW64" s="262" t="str">
        <f t="shared" si="2"/>
        <v/>
      </c>
      <c r="AX64" s="270" t="str">
        <f>IF(SUMIF($F$22:$F$60, $M64, AX$22:AX$60)=0,"",SUMIF($F$22:$F$60, $M64, AX$22:AX$60))</f>
        <v/>
      </c>
      <c r="AY64" s="271"/>
      <c r="AZ64" s="272" t="str">
        <f t="shared" si="3"/>
        <v/>
      </c>
      <c r="BA64" s="273"/>
      <c r="BB64" s="345"/>
      <c r="BC64" s="346"/>
      <c r="BD64" s="346"/>
      <c r="BE64" s="346"/>
      <c r="BF64" s="347"/>
    </row>
    <row r="65" spans="1:73" ht="20.25" customHeight="1" x14ac:dyDescent="0.4">
      <c r="B65" s="53"/>
      <c r="C65" s="26"/>
      <c r="D65" s="26"/>
      <c r="E65" s="26"/>
      <c r="F65" s="26"/>
      <c r="G65" s="351" t="s">
        <v>194</v>
      </c>
      <c r="H65" s="351"/>
      <c r="I65" s="351"/>
      <c r="J65" s="351"/>
      <c r="K65" s="351"/>
      <c r="L65" s="351"/>
      <c r="M65" s="351"/>
      <c r="N65" s="351"/>
      <c r="O65" s="351"/>
      <c r="P65" s="351"/>
      <c r="Q65" s="351"/>
      <c r="R65" s="352"/>
      <c r="S65" s="239"/>
      <c r="T65" s="240"/>
      <c r="U65" s="240"/>
      <c r="V65" s="240"/>
      <c r="W65" s="240"/>
      <c r="X65" s="240"/>
      <c r="Y65" s="241"/>
      <c r="Z65" s="239"/>
      <c r="AA65" s="240"/>
      <c r="AB65" s="240"/>
      <c r="AC65" s="240"/>
      <c r="AD65" s="240"/>
      <c r="AE65" s="240"/>
      <c r="AF65" s="241"/>
      <c r="AG65" s="239"/>
      <c r="AH65" s="240"/>
      <c r="AI65" s="240"/>
      <c r="AJ65" s="240"/>
      <c r="AK65" s="240"/>
      <c r="AL65" s="240"/>
      <c r="AM65" s="241"/>
      <c r="AN65" s="239"/>
      <c r="AO65" s="240"/>
      <c r="AP65" s="240"/>
      <c r="AQ65" s="240"/>
      <c r="AR65" s="240"/>
      <c r="AS65" s="240"/>
      <c r="AT65" s="241"/>
      <c r="AU65" s="239"/>
      <c r="AV65" s="240"/>
      <c r="AW65" s="241"/>
      <c r="AX65" s="353"/>
      <c r="AY65" s="354"/>
      <c r="AZ65" s="354"/>
      <c r="BA65" s="355"/>
      <c r="BB65" s="345"/>
      <c r="BC65" s="346"/>
      <c r="BD65" s="346"/>
      <c r="BE65" s="346"/>
      <c r="BF65" s="347"/>
    </row>
    <row r="66" spans="1:73" ht="20.25" customHeight="1" thickBot="1" x14ac:dyDescent="0.45">
      <c r="B66" s="54"/>
      <c r="C66" s="114"/>
      <c r="D66" s="114"/>
      <c r="E66" s="114"/>
      <c r="F66" s="114"/>
      <c r="G66" s="362" t="s">
        <v>195</v>
      </c>
      <c r="H66" s="362"/>
      <c r="I66" s="362"/>
      <c r="J66" s="362"/>
      <c r="K66" s="362"/>
      <c r="L66" s="362"/>
      <c r="M66" s="362"/>
      <c r="N66" s="362"/>
      <c r="O66" s="362"/>
      <c r="P66" s="362"/>
      <c r="Q66" s="362"/>
      <c r="R66" s="363"/>
      <c r="S66" s="239"/>
      <c r="T66" s="240"/>
      <c r="U66" s="240"/>
      <c r="V66" s="240"/>
      <c r="W66" s="240"/>
      <c r="X66" s="240"/>
      <c r="Y66" s="241"/>
      <c r="Z66" s="239"/>
      <c r="AA66" s="240"/>
      <c r="AB66" s="240"/>
      <c r="AC66" s="240"/>
      <c r="AD66" s="240"/>
      <c r="AE66" s="240"/>
      <c r="AF66" s="241"/>
      <c r="AG66" s="239"/>
      <c r="AH66" s="240"/>
      <c r="AI66" s="240"/>
      <c r="AJ66" s="240"/>
      <c r="AK66" s="240"/>
      <c r="AL66" s="240"/>
      <c r="AM66" s="241"/>
      <c r="AN66" s="239"/>
      <c r="AO66" s="240"/>
      <c r="AP66" s="240"/>
      <c r="AQ66" s="240"/>
      <c r="AR66" s="240"/>
      <c r="AS66" s="240"/>
      <c r="AT66" s="241"/>
      <c r="AU66" s="239"/>
      <c r="AV66" s="240"/>
      <c r="AW66" s="241"/>
      <c r="AX66" s="356"/>
      <c r="AY66" s="357"/>
      <c r="AZ66" s="357"/>
      <c r="BA66" s="358"/>
      <c r="BB66" s="345"/>
      <c r="BC66" s="346"/>
      <c r="BD66" s="346"/>
      <c r="BE66" s="346"/>
      <c r="BF66" s="347"/>
    </row>
    <row r="67" spans="1:73" ht="18.75" customHeight="1" x14ac:dyDescent="0.4">
      <c r="B67" s="364" t="s">
        <v>196</v>
      </c>
      <c r="C67" s="365"/>
      <c r="D67" s="365"/>
      <c r="E67" s="365"/>
      <c r="F67" s="365"/>
      <c r="G67" s="365"/>
      <c r="H67" s="365"/>
      <c r="I67" s="365"/>
      <c r="J67" s="365"/>
      <c r="K67" s="366"/>
      <c r="L67" s="370" t="s">
        <v>60</v>
      </c>
      <c r="M67" s="370"/>
      <c r="N67" s="370"/>
      <c r="O67" s="370"/>
      <c r="P67" s="370"/>
      <c r="Q67" s="370"/>
      <c r="R67" s="371"/>
      <c r="S67" s="242" t="str">
        <f>IF($L67="","",IF(COUNTIFS($F$22:$F$60,$L67,S$22:S$60,"&gt;0")=0,"",COUNTIFS($F$22:$F$60,$L67,S$22:S$60,"&gt;0")))</f>
        <v/>
      </c>
      <c r="T67" s="243" t="str">
        <f t="shared" ref="T67:AW71" si="4">IF($L67="","",IF(COUNTIFS($F$22:$F$60,$L67,T$22:T$60,"&gt;0")=0,"",COUNTIFS($F$22:$F$60,$L67,T$22:T$60,"&gt;0")))</f>
        <v/>
      </c>
      <c r="U67" s="243" t="str">
        <f t="shared" si="4"/>
        <v/>
      </c>
      <c r="V67" s="243" t="str">
        <f t="shared" si="4"/>
        <v/>
      </c>
      <c r="W67" s="243" t="str">
        <f t="shared" si="4"/>
        <v/>
      </c>
      <c r="X67" s="243" t="str">
        <f t="shared" si="4"/>
        <v/>
      </c>
      <c r="Y67" s="244" t="str">
        <f t="shared" si="4"/>
        <v/>
      </c>
      <c r="Z67" s="245" t="str">
        <f t="shared" si="4"/>
        <v/>
      </c>
      <c r="AA67" s="243" t="str">
        <f t="shared" si="4"/>
        <v/>
      </c>
      <c r="AB67" s="243" t="str">
        <f t="shared" si="4"/>
        <v/>
      </c>
      <c r="AC67" s="243" t="str">
        <f t="shared" si="4"/>
        <v/>
      </c>
      <c r="AD67" s="243" t="str">
        <f t="shared" si="4"/>
        <v/>
      </c>
      <c r="AE67" s="243" t="str">
        <f t="shared" si="4"/>
        <v/>
      </c>
      <c r="AF67" s="244" t="str">
        <f t="shared" si="4"/>
        <v/>
      </c>
      <c r="AG67" s="243" t="str">
        <f t="shared" si="4"/>
        <v/>
      </c>
      <c r="AH67" s="243" t="str">
        <f t="shared" si="4"/>
        <v/>
      </c>
      <c r="AI67" s="243" t="str">
        <f t="shared" si="4"/>
        <v/>
      </c>
      <c r="AJ67" s="243" t="str">
        <f t="shared" si="4"/>
        <v/>
      </c>
      <c r="AK67" s="243" t="str">
        <f t="shared" si="4"/>
        <v/>
      </c>
      <c r="AL67" s="243" t="str">
        <f t="shared" si="4"/>
        <v/>
      </c>
      <c r="AM67" s="244" t="str">
        <f t="shared" si="4"/>
        <v/>
      </c>
      <c r="AN67" s="243" t="str">
        <f t="shared" si="4"/>
        <v/>
      </c>
      <c r="AO67" s="243" t="str">
        <f t="shared" si="4"/>
        <v/>
      </c>
      <c r="AP67" s="243" t="str">
        <f t="shared" si="4"/>
        <v/>
      </c>
      <c r="AQ67" s="243" t="str">
        <f t="shared" si="4"/>
        <v/>
      </c>
      <c r="AR67" s="243" t="str">
        <f t="shared" si="4"/>
        <v/>
      </c>
      <c r="AS67" s="243" t="str">
        <f t="shared" si="4"/>
        <v/>
      </c>
      <c r="AT67" s="244" t="str">
        <f t="shared" si="4"/>
        <v/>
      </c>
      <c r="AU67" s="243" t="str">
        <f t="shared" si="4"/>
        <v/>
      </c>
      <c r="AV67" s="243" t="str">
        <f t="shared" si="4"/>
        <v/>
      </c>
      <c r="AW67" s="244" t="str">
        <f t="shared" si="4"/>
        <v/>
      </c>
      <c r="AX67" s="356"/>
      <c r="AY67" s="357"/>
      <c r="AZ67" s="357"/>
      <c r="BA67" s="358"/>
      <c r="BB67" s="345"/>
      <c r="BC67" s="346"/>
      <c r="BD67" s="346"/>
      <c r="BE67" s="346"/>
      <c r="BF67" s="347"/>
    </row>
    <row r="68" spans="1:73" ht="18.75" customHeight="1" x14ac:dyDescent="0.4">
      <c r="B68" s="364"/>
      <c r="C68" s="365"/>
      <c r="D68" s="365"/>
      <c r="E68" s="365"/>
      <c r="F68" s="365"/>
      <c r="G68" s="365"/>
      <c r="H68" s="365"/>
      <c r="I68" s="365"/>
      <c r="J68" s="365"/>
      <c r="K68" s="366"/>
      <c r="L68" s="372" t="s">
        <v>5</v>
      </c>
      <c r="M68" s="372"/>
      <c r="N68" s="372"/>
      <c r="O68" s="372"/>
      <c r="P68" s="372"/>
      <c r="Q68" s="372"/>
      <c r="R68" s="373"/>
      <c r="S68" s="236" t="str">
        <f t="shared" ref="S68:AH71" si="5">IF($L68="","",IF(COUNTIFS($F$22:$F$60,$L68,S$22:S$60,"&gt;0")=0,"",COUNTIFS($F$22:$F$60,$L68,S$22:S$60,"&gt;0")))</f>
        <v/>
      </c>
      <c r="T68" s="237" t="str">
        <f>IF($L68="","",IF(COUNTIFS($F$22:$F$60,$L68,T$22:T$60,"&gt;0")=0,"",COUNTIFS($F$22:$F$60,$L68,T$22:T$60,"&gt;0")))</f>
        <v/>
      </c>
      <c r="U68" s="237" t="str">
        <f t="shared" si="5"/>
        <v/>
      </c>
      <c r="V68" s="237" t="str">
        <f t="shared" si="5"/>
        <v/>
      </c>
      <c r="W68" s="237" t="str">
        <f t="shared" si="5"/>
        <v/>
      </c>
      <c r="X68" s="237" t="str">
        <f t="shared" si="5"/>
        <v/>
      </c>
      <c r="Y68" s="238" t="str">
        <f t="shared" si="5"/>
        <v/>
      </c>
      <c r="Z68" s="246" t="str">
        <f t="shared" si="5"/>
        <v/>
      </c>
      <c r="AA68" s="237" t="str">
        <f t="shared" si="5"/>
        <v/>
      </c>
      <c r="AB68" s="237" t="str">
        <f t="shared" si="5"/>
        <v/>
      </c>
      <c r="AC68" s="237" t="str">
        <f t="shared" si="5"/>
        <v/>
      </c>
      <c r="AD68" s="237" t="str">
        <f t="shared" si="5"/>
        <v/>
      </c>
      <c r="AE68" s="237" t="str">
        <f t="shared" si="5"/>
        <v/>
      </c>
      <c r="AF68" s="238" t="str">
        <f t="shared" si="5"/>
        <v/>
      </c>
      <c r="AG68" s="237" t="str">
        <f t="shared" si="5"/>
        <v/>
      </c>
      <c r="AH68" s="237" t="str">
        <f t="shared" si="5"/>
        <v/>
      </c>
      <c r="AI68" s="237" t="str">
        <f t="shared" si="4"/>
        <v/>
      </c>
      <c r="AJ68" s="237" t="str">
        <f t="shared" si="4"/>
        <v/>
      </c>
      <c r="AK68" s="237" t="str">
        <f t="shared" si="4"/>
        <v/>
      </c>
      <c r="AL68" s="237" t="str">
        <f t="shared" si="4"/>
        <v/>
      </c>
      <c r="AM68" s="238" t="str">
        <f t="shared" si="4"/>
        <v/>
      </c>
      <c r="AN68" s="237" t="str">
        <f t="shared" si="4"/>
        <v/>
      </c>
      <c r="AO68" s="237" t="str">
        <f t="shared" si="4"/>
        <v/>
      </c>
      <c r="AP68" s="237" t="str">
        <f t="shared" si="4"/>
        <v/>
      </c>
      <c r="AQ68" s="237" t="str">
        <f t="shared" si="4"/>
        <v/>
      </c>
      <c r="AR68" s="237" t="str">
        <f t="shared" si="4"/>
        <v/>
      </c>
      <c r="AS68" s="237" t="str">
        <f t="shared" si="4"/>
        <v/>
      </c>
      <c r="AT68" s="238" t="str">
        <f t="shared" si="4"/>
        <v/>
      </c>
      <c r="AU68" s="237" t="str">
        <f t="shared" si="4"/>
        <v/>
      </c>
      <c r="AV68" s="237" t="str">
        <f t="shared" si="4"/>
        <v/>
      </c>
      <c r="AW68" s="238" t="str">
        <f t="shared" si="4"/>
        <v/>
      </c>
      <c r="AX68" s="356"/>
      <c r="AY68" s="357"/>
      <c r="AZ68" s="357"/>
      <c r="BA68" s="358"/>
      <c r="BB68" s="345"/>
      <c r="BC68" s="346"/>
      <c r="BD68" s="346"/>
      <c r="BE68" s="346"/>
      <c r="BF68" s="347"/>
    </row>
    <row r="69" spans="1:73" ht="18.75" customHeight="1" x14ac:dyDescent="0.4">
      <c r="B69" s="364"/>
      <c r="C69" s="365"/>
      <c r="D69" s="365"/>
      <c r="E69" s="365"/>
      <c r="F69" s="365"/>
      <c r="G69" s="365"/>
      <c r="H69" s="365"/>
      <c r="I69" s="365"/>
      <c r="J69" s="365"/>
      <c r="K69" s="366"/>
      <c r="L69" s="372" t="s">
        <v>61</v>
      </c>
      <c r="M69" s="372"/>
      <c r="N69" s="372"/>
      <c r="O69" s="372"/>
      <c r="P69" s="372"/>
      <c r="Q69" s="372"/>
      <c r="R69" s="373"/>
      <c r="S69" s="236" t="str">
        <f t="shared" si="5"/>
        <v/>
      </c>
      <c r="T69" s="237" t="str">
        <f t="shared" si="4"/>
        <v/>
      </c>
      <c r="U69" s="237" t="str">
        <f t="shared" si="4"/>
        <v/>
      </c>
      <c r="V69" s="237" t="str">
        <f t="shared" si="4"/>
        <v/>
      </c>
      <c r="W69" s="237" t="str">
        <f t="shared" si="4"/>
        <v/>
      </c>
      <c r="X69" s="237" t="str">
        <f>IF($L69="","",IF(COUNTIFS($F$22:$F$60,$L69,X$22:X$60,"&gt;0")=0,"",COUNTIFS($F$22:$F$60,$L69,X$22:X$60,"&gt;0")))</f>
        <v/>
      </c>
      <c r="Y69" s="238" t="str">
        <f t="shared" si="4"/>
        <v/>
      </c>
      <c r="Z69" s="246" t="str">
        <f t="shared" si="4"/>
        <v/>
      </c>
      <c r="AA69" s="237" t="str">
        <f t="shared" si="4"/>
        <v/>
      </c>
      <c r="AB69" s="237" t="str">
        <f t="shared" si="4"/>
        <v/>
      </c>
      <c r="AC69" s="237" t="str">
        <f t="shared" si="4"/>
        <v/>
      </c>
      <c r="AD69" s="237" t="str">
        <f t="shared" si="4"/>
        <v/>
      </c>
      <c r="AE69" s="237" t="str">
        <f t="shared" si="4"/>
        <v/>
      </c>
      <c r="AF69" s="238" t="str">
        <f t="shared" si="4"/>
        <v/>
      </c>
      <c r="AG69" s="237" t="str">
        <f t="shared" si="4"/>
        <v/>
      </c>
      <c r="AH69" s="237" t="str">
        <f t="shared" si="4"/>
        <v/>
      </c>
      <c r="AI69" s="237" t="str">
        <f t="shared" si="4"/>
        <v/>
      </c>
      <c r="AJ69" s="237" t="str">
        <f t="shared" si="4"/>
        <v/>
      </c>
      <c r="AK69" s="237" t="str">
        <f t="shared" si="4"/>
        <v/>
      </c>
      <c r="AL69" s="237" t="str">
        <f t="shared" si="4"/>
        <v/>
      </c>
      <c r="AM69" s="238" t="str">
        <f t="shared" si="4"/>
        <v/>
      </c>
      <c r="AN69" s="237" t="str">
        <f t="shared" si="4"/>
        <v/>
      </c>
      <c r="AO69" s="237" t="str">
        <f t="shared" si="4"/>
        <v/>
      </c>
      <c r="AP69" s="237" t="str">
        <f t="shared" si="4"/>
        <v/>
      </c>
      <c r="AQ69" s="237" t="str">
        <f t="shared" si="4"/>
        <v/>
      </c>
      <c r="AR69" s="237" t="str">
        <f t="shared" si="4"/>
        <v/>
      </c>
      <c r="AS69" s="237" t="str">
        <f t="shared" si="4"/>
        <v/>
      </c>
      <c r="AT69" s="238" t="str">
        <f t="shared" si="4"/>
        <v/>
      </c>
      <c r="AU69" s="237" t="str">
        <f t="shared" si="4"/>
        <v/>
      </c>
      <c r="AV69" s="237" t="str">
        <f t="shared" si="4"/>
        <v/>
      </c>
      <c r="AW69" s="238" t="str">
        <f t="shared" si="4"/>
        <v/>
      </c>
      <c r="AX69" s="356"/>
      <c r="AY69" s="357"/>
      <c r="AZ69" s="357"/>
      <c r="BA69" s="358"/>
      <c r="BB69" s="345"/>
      <c r="BC69" s="346"/>
      <c r="BD69" s="346"/>
      <c r="BE69" s="346"/>
      <c r="BF69" s="347"/>
    </row>
    <row r="70" spans="1:73" ht="18.75" customHeight="1" x14ac:dyDescent="0.4">
      <c r="B70" s="364"/>
      <c r="C70" s="365"/>
      <c r="D70" s="365"/>
      <c r="E70" s="365"/>
      <c r="F70" s="365"/>
      <c r="G70" s="365"/>
      <c r="H70" s="365"/>
      <c r="I70" s="365"/>
      <c r="J70" s="365"/>
      <c r="K70" s="366"/>
      <c r="L70" s="372" t="s">
        <v>62</v>
      </c>
      <c r="M70" s="372"/>
      <c r="N70" s="372"/>
      <c r="O70" s="372"/>
      <c r="P70" s="372"/>
      <c r="Q70" s="372"/>
      <c r="R70" s="373"/>
      <c r="S70" s="236" t="str">
        <f t="shared" si="5"/>
        <v/>
      </c>
      <c r="T70" s="237" t="str">
        <f t="shared" si="4"/>
        <v/>
      </c>
      <c r="U70" s="237" t="str">
        <f t="shared" si="4"/>
        <v/>
      </c>
      <c r="V70" s="237" t="str">
        <f t="shared" si="4"/>
        <v/>
      </c>
      <c r="W70" s="237" t="str">
        <f t="shared" si="4"/>
        <v/>
      </c>
      <c r="X70" s="237" t="str">
        <f t="shared" si="4"/>
        <v/>
      </c>
      <c r="Y70" s="238" t="str">
        <f t="shared" si="4"/>
        <v/>
      </c>
      <c r="Z70" s="246" t="str">
        <f t="shared" si="4"/>
        <v/>
      </c>
      <c r="AA70" s="237" t="str">
        <f t="shared" si="4"/>
        <v/>
      </c>
      <c r="AB70" s="237" t="str">
        <f t="shared" si="4"/>
        <v/>
      </c>
      <c r="AC70" s="237" t="str">
        <f t="shared" si="4"/>
        <v/>
      </c>
      <c r="AD70" s="237" t="str">
        <f t="shared" si="4"/>
        <v/>
      </c>
      <c r="AE70" s="237" t="str">
        <f t="shared" si="4"/>
        <v/>
      </c>
      <c r="AF70" s="238" t="str">
        <f t="shared" si="4"/>
        <v/>
      </c>
      <c r="AG70" s="237" t="str">
        <f t="shared" si="4"/>
        <v/>
      </c>
      <c r="AH70" s="237" t="str">
        <f t="shared" si="4"/>
        <v/>
      </c>
      <c r="AI70" s="237" t="str">
        <f t="shared" si="4"/>
        <v/>
      </c>
      <c r="AJ70" s="237" t="str">
        <f t="shared" si="4"/>
        <v/>
      </c>
      <c r="AK70" s="237" t="str">
        <f t="shared" si="4"/>
        <v/>
      </c>
      <c r="AL70" s="237" t="str">
        <f t="shared" si="4"/>
        <v/>
      </c>
      <c r="AM70" s="238" t="str">
        <f t="shared" si="4"/>
        <v/>
      </c>
      <c r="AN70" s="237" t="str">
        <f t="shared" si="4"/>
        <v/>
      </c>
      <c r="AO70" s="237" t="str">
        <f t="shared" si="4"/>
        <v/>
      </c>
      <c r="AP70" s="237" t="str">
        <f t="shared" si="4"/>
        <v/>
      </c>
      <c r="AQ70" s="237" t="str">
        <f t="shared" si="4"/>
        <v/>
      </c>
      <c r="AR70" s="237" t="str">
        <f t="shared" si="4"/>
        <v/>
      </c>
      <c r="AS70" s="237" t="str">
        <f t="shared" si="4"/>
        <v/>
      </c>
      <c r="AT70" s="238" t="str">
        <f t="shared" si="4"/>
        <v/>
      </c>
      <c r="AU70" s="237" t="str">
        <f t="shared" si="4"/>
        <v/>
      </c>
      <c r="AV70" s="237" t="str">
        <f t="shared" si="4"/>
        <v/>
      </c>
      <c r="AW70" s="238" t="str">
        <f t="shared" si="4"/>
        <v/>
      </c>
      <c r="AX70" s="356"/>
      <c r="AY70" s="357"/>
      <c r="AZ70" s="357"/>
      <c r="BA70" s="358"/>
      <c r="BB70" s="345"/>
      <c r="BC70" s="346"/>
      <c r="BD70" s="346"/>
      <c r="BE70" s="346"/>
      <c r="BF70" s="347"/>
    </row>
    <row r="71" spans="1:73" ht="18.75" customHeight="1" thickBot="1" x14ac:dyDescent="0.45">
      <c r="B71" s="367"/>
      <c r="C71" s="368"/>
      <c r="D71" s="368"/>
      <c r="E71" s="368"/>
      <c r="F71" s="368"/>
      <c r="G71" s="368"/>
      <c r="H71" s="368"/>
      <c r="I71" s="368"/>
      <c r="J71" s="368"/>
      <c r="K71" s="369"/>
      <c r="L71" s="308"/>
      <c r="M71" s="308"/>
      <c r="N71" s="308"/>
      <c r="O71" s="308"/>
      <c r="P71" s="308"/>
      <c r="Q71" s="308"/>
      <c r="R71" s="309"/>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359"/>
      <c r="AY71" s="360"/>
      <c r="AZ71" s="360"/>
      <c r="BA71" s="361"/>
      <c r="BB71" s="348"/>
      <c r="BC71" s="349"/>
      <c r="BD71" s="349"/>
      <c r="BE71" s="349"/>
      <c r="BF71" s="350"/>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549" priority="784">
      <formula>INDIRECT(ADDRESS(ROW(),COLUMN()))=TRUNC(INDIRECT(ADDRESS(ROW(),COLUMN())))</formula>
    </cfRule>
  </conditionalFormatting>
  <conditionalFormatting sqref="S23">
    <cfRule type="expression" dxfId="548" priority="783">
      <formula>INDIRECT(ADDRESS(ROW(),COLUMN()))=TRUNC(INDIRECT(ADDRESS(ROW(),COLUMN())))</formula>
    </cfRule>
  </conditionalFormatting>
  <conditionalFormatting sqref="T24:Y24">
    <cfRule type="expression" dxfId="547" priority="782">
      <formula>INDIRECT(ADDRESS(ROW(),COLUMN()))=TRUNC(INDIRECT(ADDRESS(ROW(),COLUMN())))</formula>
    </cfRule>
  </conditionalFormatting>
  <conditionalFormatting sqref="T23:Y23">
    <cfRule type="expression" dxfId="546" priority="781">
      <formula>INDIRECT(ADDRESS(ROW(),COLUMN()))=TRUNC(INDIRECT(ADDRESS(ROW(),COLUMN())))</formula>
    </cfRule>
  </conditionalFormatting>
  <conditionalFormatting sqref="AX23:BA24">
    <cfRule type="expression" dxfId="545" priority="764">
      <formula>INDIRECT(ADDRESS(ROW(),COLUMN()))=TRUNC(INDIRECT(ADDRESS(ROW(),COLUMN())))</formula>
    </cfRule>
  </conditionalFormatting>
  <conditionalFormatting sqref="BC14:BD14">
    <cfRule type="expression" dxfId="544" priority="510">
      <formula>INDIRECT(ADDRESS(ROW(),COLUMN()))=TRUNC(INDIRECT(ADDRESS(ROW(),COLUMN())))</formula>
    </cfRule>
  </conditionalFormatting>
  <conditionalFormatting sqref="Z24">
    <cfRule type="expression" dxfId="543" priority="509">
      <formula>INDIRECT(ADDRESS(ROW(),COLUMN()))=TRUNC(INDIRECT(ADDRESS(ROW(),COLUMN())))</formula>
    </cfRule>
  </conditionalFormatting>
  <conditionalFormatting sqref="Z23">
    <cfRule type="expression" dxfId="542" priority="508">
      <formula>INDIRECT(ADDRESS(ROW(),COLUMN()))=TRUNC(INDIRECT(ADDRESS(ROW(),COLUMN())))</formula>
    </cfRule>
  </conditionalFormatting>
  <conditionalFormatting sqref="AA24:AF24">
    <cfRule type="expression" dxfId="541" priority="507">
      <formula>INDIRECT(ADDRESS(ROW(),COLUMN()))=TRUNC(INDIRECT(ADDRESS(ROW(),COLUMN())))</formula>
    </cfRule>
  </conditionalFormatting>
  <conditionalFormatting sqref="AA23:AF23">
    <cfRule type="expression" dxfId="540" priority="506">
      <formula>INDIRECT(ADDRESS(ROW(),COLUMN()))=TRUNC(INDIRECT(ADDRESS(ROW(),COLUMN())))</formula>
    </cfRule>
  </conditionalFormatting>
  <conditionalFormatting sqref="AG24">
    <cfRule type="expression" dxfId="539" priority="505">
      <formula>INDIRECT(ADDRESS(ROW(),COLUMN()))=TRUNC(INDIRECT(ADDRESS(ROW(),COLUMN())))</formula>
    </cfRule>
  </conditionalFormatting>
  <conditionalFormatting sqref="AG23">
    <cfRule type="expression" dxfId="538" priority="504">
      <formula>INDIRECT(ADDRESS(ROW(),COLUMN()))=TRUNC(INDIRECT(ADDRESS(ROW(),COLUMN())))</formula>
    </cfRule>
  </conditionalFormatting>
  <conditionalFormatting sqref="AH24:AM24">
    <cfRule type="expression" dxfId="537" priority="503">
      <formula>INDIRECT(ADDRESS(ROW(),COLUMN()))=TRUNC(INDIRECT(ADDRESS(ROW(),COLUMN())))</formula>
    </cfRule>
  </conditionalFormatting>
  <conditionalFormatting sqref="AH23:AM23">
    <cfRule type="expression" dxfId="536" priority="502">
      <formula>INDIRECT(ADDRESS(ROW(),COLUMN()))=TRUNC(INDIRECT(ADDRESS(ROW(),COLUMN())))</formula>
    </cfRule>
  </conditionalFormatting>
  <conditionalFormatting sqref="AN24">
    <cfRule type="expression" dxfId="535" priority="501">
      <formula>INDIRECT(ADDRESS(ROW(),COLUMN()))=TRUNC(INDIRECT(ADDRESS(ROW(),COLUMN())))</formula>
    </cfRule>
  </conditionalFormatting>
  <conditionalFormatting sqref="AN23">
    <cfRule type="expression" dxfId="534" priority="500">
      <formula>INDIRECT(ADDRESS(ROW(),COLUMN()))=TRUNC(INDIRECT(ADDRESS(ROW(),COLUMN())))</formula>
    </cfRule>
  </conditionalFormatting>
  <conditionalFormatting sqref="AO24:AT24">
    <cfRule type="expression" dxfId="533" priority="499">
      <formula>INDIRECT(ADDRESS(ROW(),COLUMN()))=TRUNC(INDIRECT(ADDRESS(ROW(),COLUMN())))</formula>
    </cfRule>
  </conditionalFormatting>
  <conditionalFormatting sqref="AO23:AT23">
    <cfRule type="expression" dxfId="532" priority="498">
      <formula>INDIRECT(ADDRESS(ROW(),COLUMN()))=TRUNC(INDIRECT(ADDRESS(ROW(),COLUMN())))</formula>
    </cfRule>
  </conditionalFormatting>
  <conditionalFormatting sqref="AU24">
    <cfRule type="expression" dxfId="531" priority="497">
      <formula>INDIRECT(ADDRESS(ROW(),COLUMN()))=TRUNC(INDIRECT(ADDRESS(ROW(),COLUMN())))</formula>
    </cfRule>
  </conditionalFormatting>
  <conditionalFormatting sqref="AU23">
    <cfRule type="expression" dxfId="530" priority="496">
      <formula>INDIRECT(ADDRESS(ROW(),COLUMN()))=TRUNC(INDIRECT(ADDRESS(ROW(),COLUMN())))</formula>
    </cfRule>
  </conditionalFormatting>
  <conditionalFormatting sqref="AV24:AW24">
    <cfRule type="expression" dxfId="529" priority="495">
      <formula>INDIRECT(ADDRESS(ROW(),COLUMN()))=TRUNC(INDIRECT(ADDRESS(ROW(),COLUMN())))</formula>
    </cfRule>
  </conditionalFormatting>
  <conditionalFormatting sqref="AV23:AW23">
    <cfRule type="expression" dxfId="528" priority="49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x14ac:dyDescent="0.4">
      <c r="C1" s="117" t="s">
        <v>216</v>
      </c>
      <c r="D1" s="117"/>
      <c r="E1" s="117"/>
      <c r="F1" s="117"/>
      <c r="G1" s="117"/>
      <c r="H1" s="118" t="s">
        <v>0</v>
      </c>
      <c r="J1" s="118"/>
      <c r="L1" s="117"/>
      <c r="M1" s="117"/>
      <c r="N1" s="117"/>
      <c r="O1" s="117"/>
      <c r="P1" s="117"/>
      <c r="Q1" s="117"/>
      <c r="R1" s="117"/>
      <c r="AM1" s="119"/>
      <c r="AN1" s="120"/>
      <c r="AO1" s="120" t="s">
        <v>68</v>
      </c>
      <c r="AP1" s="444" t="s">
        <v>176</v>
      </c>
      <c r="AQ1" s="445"/>
      <c r="AR1" s="445"/>
      <c r="AS1" s="445"/>
      <c r="AT1" s="445"/>
      <c r="AU1" s="445"/>
      <c r="AV1" s="445"/>
      <c r="AW1" s="445"/>
      <c r="AX1" s="445"/>
      <c r="AY1" s="445"/>
      <c r="AZ1" s="445"/>
      <c r="BA1" s="445"/>
      <c r="BB1" s="445"/>
      <c r="BC1" s="445"/>
      <c r="BD1" s="445"/>
      <c r="BE1" s="445"/>
      <c r="BF1" s="120" t="s">
        <v>21</v>
      </c>
    </row>
    <row r="2" spans="2:64" s="116" customFormat="1" ht="20.25" customHeight="1" x14ac:dyDescent="0.4">
      <c r="C2" s="117"/>
      <c r="D2" s="117"/>
      <c r="E2" s="117"/>
      <c r="F2" s="117"/>
      <c r="G2" s="117"/>
      <c r="J2" s="118"/>
      <c r="L2" s="117"/>
      <c r="M2" s="117"/>
      <c r="N2" s="117"/>
      <c r="O2" s="117"/>
      <c r="P2" s="117"/>
      <c r="Q2" s="117"/>
      <c r="R2" s="117"/>
      <c r="Y2" s="121" t="s">
        <v>64</v>
      </c>
      <c r="Z2" s="470">
        <v>3</v>
      </c>
      <c r="AA2" s="470"/>
      <c r="AB2" s="121" t="s">
        <v>65</v>
      </c>
      <c r="AC2" s="493">
        <f>IF(Z2=0,"",YEAR(DATE(2018+Z2,1,1)))</f>
        <v>2021</v>
      </c>
      <c r="AD2" s="493"/>
      <c r="AE2" s="122" t="s">
        <v>66</v>
      </c>
      <c r="AF2" s="122" t="s">
        <v>1</v>
      </c>
      <c r="AG2" s="470">
        <v>4</v>
      </c>
      <c r="AH2" s="470"/>
      <c r="AI2" s="122" t="s">
        <v>53</v>
      </c>
      <c r="AM2" s="119"/>
      <c r="AN2" s="120"/>
      <c r="AO2" s="120" t="s">
        <v>67</v>
      </c>
      <c r="AP2" s="470" t="s">
        <v>40</v>
      </c>
      <c r="AQ2" s="470"/>
      <c r="AR2" s="470"/>
      <c r="AS2" s="470"/>
      <c r="AT2" s="470"/>
      <c r="AU2" s="470"/>
      <c r="AV2" s="470"/>
      <c r="AW2" s="470"/>
      <c r="AX2" s="470"/>
      <c r="AY2" s="470"/>
      <c r="AZ2" s="470"/>
      <c r="BA2" s="470"/>
      <c r="BB2" s="470"/>
      <c r="BC2" s="470"/>
      <c r="BD2" s="470"/>
      <c r="BE2" s="470"/>
      <c r="BF2" s="120" t="s">
        <v>21</v>
      </c>
    </row>
    <row r="3" spans="2:64" s="123" customFormat="1" ht="20.25" customHeight="1" x14ac:dyDescent="0.4">
      <c r="G3" s="118"/>
      <c r="J3" s="118"/>
      <c r="L3" s="120"/>
      <c r="M3" s="120"/>
      <c r="N3" s="120"/>
      <c r="O3" s="120"/>
      <c r="P3" s="120"/>
      <c r="Q3" s="120"/>
      <c r="R3" s="120"/>
      <c r="Z3" s="124"/>
      <c r="AA3" s="124"/>
      <c r="AB3" s="125"/>
      <c r="AC3" s="126"/>
      <c r="AD3" s="125"/>
      <c r="BA3" s="127" t="s">
        <v>107</v>
      </c>
      <c r="BB3" s="472" t="s">
        <v>159</v>
      </c>
      <c r="BC3" s="473"/>
      <c r="BD3" s="473"/>
      <c r="BE3" s="474"/>
      <c r="BF3" s="120"/>
    </row>
    <row r="4" spans="2:64" s="123" customFormat="1" ht="18.75" x14ac:dyDescent="0.4">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472" t="s">
        <v>161</v>
      </c>
      <c r="BC4" s="473"/>
      <c r="BD4" s="473"/>
      <c r="BE4" s="474"/>
      <c r="BF4" s="129"/>
    </row>
    <row r="5" spans="2:64" s="123" customFormat="1" ht="6.75" customHeight="1" x14ac:dyDescent="0.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181</v>
      </c>
      <c r="AM6" s="116"/>
      <c r="AN6" s="116"/>
      <c r="AO6" s="116"/>
      <c r="AP6" s="116"/>
      <c r="AQ6" s="116"/>
      <c r="AR6" s="116"/>
      <c r="AS6" s="116"/>
      <c r="AT6" s="143"/>
      <c r="AU6" s="143"/>
      <c r="AV6" s="149"/>
      <c r="AW6" s="116"/>
      <c r="AX6" s="477">
        <v>40</v>
      </c>
      <c r="AY6" s="479"/>
      <c r="AZ6" s="149" t="s">
        <v>182</v>
      </c>
      <c r="BA6" s="116"/>
      <c r="BB6" s="477">
        <v>160</v>
      </c>
      <c r="BC6" s="479"/>
      <c r="BD6" s="149" t="s">
        <v>183</v>
      </c>
      <c r="BE6" s="116"/>
      <c r="BF6" s="129"/>
    </row>
    <row r="7" spans="2:64" s="123" customFormat="1" ht="6.75" customHeight="1" x14ac:dyDescent="0.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494">
        <f>DAY(EOMONTH(DATE(AC2,AG2,1),0))</f>
        <v>30</v>
      </c>
      <c r="BC8" s="495"/>
      <c r="BD8" s="116" t="s">
        <v>54</v>
      </c>
      <c r="BE8" s="116"/>
      <c r="BF8" s="116"/>
      <c r="BJ8" s="120"/>
      <c r="BK8" s="120"/>
      <c r="BL8" s="120"/>
    </row>
    <row r="9" spans="2:64" s="123"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184</v>
      </c>
      <c r="BA10" s="142"/>
      <c r="BB10" s="477">
        <v>1</v>
      </c>
      <c r="BC10" s="478"/>
      <c r="BD10" s="479"/>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480"/>
      <c r="AP12" s="480"/>
      <c r="AQ12" s="480"/>
      <c r="AR12" s="149"/>
      <c r="AS12" s="147"/>
      <c r="AT12" s="147"/>
      <c r="AU12" s="147"/>
      <c r="AV12" s="142"/>
      <c r="AW12" s="142"/>
      <c r="AX12" s="150"/>
      <c r="AY12" s="150"/>
      <c r="AZ12" s="142"/>
      <c r="BA12" s="142"/>
      <c r="BB12" s="477">
        <v>1</v>
      </c>
      <c r="BC12" s="478"/>
      <c r="BD12" s="479"/>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481">
        <v>0.39583333333333331</v>
      </c>
      <c r="AV14" s="482"/>
      <c r="AW14" s="483"/>
      <c r="AX14" s="133" t="s">
        <v>2</v>
      </c>
      <c r="AY14" s="481">
        <v>0.6875</v>
      </c>
      <c r="AZ14" s="482"/>
      <c r="BA14" s="483"/>
      <c r="BB14" s="132" t="s">
        <v>24</v>
      </c>
      <c r="BC14" s="496">
        <f>(AY14-AU14)*24</f>
        <v>7</v>
      </c>
      <c r="BD14" s="497"/>
      <c r="BE14" s="131" t="s">
        <v>25</v>
      </c>
      <c r="BF14" s="133"/>
      <c r="BJ14" s="120"/>
      <c r="BK14" s="120"/>
      <c r="BL14" s="120"/>
    </row>
    <row r="15" spans="2:64" s="123" customFormat="1" ht="6.75" customHeight="1" x14ac:dyDescent="0.15">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x14ac:dyDescent="0.45">
      <c r="C16" s="164"/>
      <c r="D16" s="164"/>
      <c r="E16" s="164"/>
      <c r="F16" s="164"/>
      <c r="G16" s="164"/>
      <c r="X16" s="164"/>
      <c r="AN16" s="164"/>
      <c r="BE16" s="165"/>
      <c r="BF16" s="165"/>
      <c r="BG16" s="165"/>
    </row>
    <row r="17" spans="2:58" ht="20.25" customHeight="1" x14ac:dyDescent="0.4">
      <c r="B17" s="533" t="s">
        <v>98</v>
      </c>
      <c r="C17" s="536" t="s">
        <v>186</v>
      </c>
      <c r="D17" s="537"/>
      <c r="E17" s="538"/>
      <c r="F17" s="166"/>
      <c r="G17" s="545" t="s">
        <v>187</v>
      </c>
      <c r="H17" s="548" t="s">
        <v>188</v>
      </c>
      <c r="I17" s="537"/>
      <c r="J17" s="537"/>
      <c r="K17" s="538"/>
      <c r="L17" s="548" t="s">
        <v>189</v>
      </c>
      <c r="M17" s="537"/>
      <c r="N17" s="537"/>
      <c r="O17" s="551"/>
      <c r="P17" s="554"/>
      <c r="Q17" s="555"/>
      <c r="R17" s="556"/>
      <c r="S17" s="455" t="s">
        <v>190</v>
      </c>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7"/>
      <c r="AX17" s="519" t="str">
        <f>IF(BB3="４週","(11) 1～4週目の勤務時間数合計","(11) 1か月の勤務時間数   合計")</f>
        <v>(11) 1～4週目の勤務時間数合計</v>
      </c>
      <c r="AY17" s="520"/>
      <c r="AZ17" s="525" t="s">
        <v>191</v>
      </c>
      <c r="BA17" s="526"/>
      <c r="BB17" s="498" t="s">
        <v>192</v>
      </c>
      <c r="BC17" s="499"/>
      <c r="BD17" s="499"/>
      <c r="BE17" s="499"/>
      <c r="BF17" s="500"/>
    </row>
    <row r="18" spans="2:58" ht="20.25" customHeight="1" x14ac:dyDescent="0.4">
      <c r="B18" s="534"/>
      <c r="C18" s="539"/>
      <c r="D18" s="540"/>
      <c r="E18" s="541"/>
      <c r="F18" s="167"/>
      <c r="G18" s="546"/>
      <c r="H18" s="549"/>
      <c r="I18" s="540"/>
      <c r="J18" s="540"/>
      <c r="K18" s="541"/>
      <c r="L18" s="549"/>
      <c r="M18" s="540"/>
      <c r="N18" s="540"/>
      <c r="O18" s="552"/>
      <c r="P18" s="557"/>
      <c r="Q18" s="558"/>
      <c r="R18" s="559"/>
      <c r="S18" s="563" t="s">
        <v>16</v>
      </c>
      <c r="T18" s="564"/>
      <c r="U18" s="564"/>
      <c r="V18" s="564"/>
      <c r="W18" s="564"/>
      <c r="X18" s="564"/>
      <c r="Y18" s="565"/>
      <c r="Z18" s="563" t="s">
        <v>17</v>
      </c>
      <c r="AA18" s="564"/>
      <c r="AB18" s="564"/>
      <c r="AC18" s="564"/>
      <c r="AD18" s="564"/>
      <c r="AE18" s="564"/>
      <c r="AF18" s="565"/>
      <c r="AG18" s="563" t="s">
        <v>18</v>
      </c>
      <c r="AH18" s="564"/>
      <c r="AI18" s="564"/>
      <c r="AJ18" s="564"/>
      <c r="AK18" s="564"/>
      <c r="AL18" s="564"/>
      <c r="AM18" s="565"/>
      <c r="AN18" s="563" t="s">
        <v>19</v>
      </c>
      <c r="AO18" s="564"/>
      <c r="AP18" s="564"/>
      <c r="AQ18" s="564"/>
      <c r="AR18" s="564"/>
      <c r="AS18" s="564"/>
      <c r="AT18" s="565"/>
      <c r="AU18" s="566" t="s">
        <v>20</v>
      </c>
      <c r="AV18" s="567"/>
      <c r="AW18" s="568"/>
      <c r="AX18" s="521"/>
      <c r="AY18" s="522"/>
      <c r="AZ18" s="527"/>
      <c r="BA18" s="528"/>
      <c r="BB18" s="501"/>
      <c r="BC18" s="502"/>
      <c r="BD18" s="502"/>
      <c r="BE18" s="502"/>
      <c r="BF18" s="503"/>
    </row>
    <row r="19" spans="2:58" ht="20.25" customHeight="1" x14ac:dyDescent="0.4">
      <c r="B19" s="534"/>
      <c r="C19" s="539"/>
      <c r="D19" s="540"/>
      <c r="E19" s="541"/>
      <c r="F19" s="167"/>
      <c r="G19" s="546"/>
      <c r="H19" s="549"/>
      <c r="I19" s="540"/>
      <c r="J19" s="540"/>
      <c r="K19" s="541"/>
      <c r="L19" s="549"/>
      <c r="M19" s="540"/>
      <c r="N19" s="540"/>
      <c r="O19" s="552"/>
      <c r="P19" s="557"/>
      <c r="Q19" s="558"/>
      <c r="R19" s="559"/>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521"/>
      <c r="AY19" s="522"/>
      <c r="AZ19" s="527"/>
      <c r="BA19" s="528"/>
      <c r="BB19" s="501"/>
      <c r="BC19" s="502"/>
      <c r="BD19" s="502"/>
      <c r="BE19" s="502"/>
      <c r="BF19" s="503"/>
    </row>
    <row r="20" spans="2:58" ht="20.25" hidden="1" customHeight="1" x14ac:dyDescent="0.4">
      <c r="B20" s="534"/>
      <c r="C20" s="539"/>
      <c r="D20" s="540"/>
      <c r="E20" s="541"/>
      <c r="F20" s="167"/>
      <c r="G20" s="546"/>
      <c r="H20" s="549"/>
      <c r="I20" s="540"/>
      <c r="J20" s="540"/>
      <c r="K20" s="541"/>
      <c r="L20" s="549"/>
      <c r="M20" s="540"/>
      <c r="N20" s="540"/>
      <c r="O20" s="552"/>
      <c r="P20" s="557"/>
      <c r="Q20" s="558"/>
      <c r="R20" s="559"/>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521"/>
      <c r="AY20" s="522"/>
      <c r="AZ20" s="527"/>
      <c r="BA20" s="528"/>
      <c r="BB20" s="501"/>
      <c r="BC20" s="502"/>
      <c r="BD20" s="502"/>
      <c r="BE20" s="502"/>
      <c r="BF20" s="503"/>
    </row>
    <row r="21" spans="2:58" ht="22.5" customHeight="1" thickBot="1" x14ac:dyDescent="0.45">
      <c r="B21" s="535"/>
      <c r="C21" s="542"/>
      <c r="D21" s="543"/>
      <c r="E21" s="544"/>
      <c r="F21" s="175"/>
      <c r="G21" s="547"/>
      <c r="H21" s="550"/>
      <c r="I21" s="543"/>
      <c r="J21" s="543"/>
      <c r="K21" s="544"/>
      <c r="L21" s="550"/>
      <c r="M21" s="543"/>
      <c r="N21" s="543"/>
      <c r="O21" s="553"/>
      <c r="P21" s="560"/>
      <c r="Q21" s="561"/>
      <c r="R21" s="562"/>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523"/>
      <c r="AY21" s="524"/>
      <c r="AZ21" s="529"/>
      <c r="BA21" s="530"/>
      <c r="BB21" s="504"/>
      <c r="BC21" s="505"/>
      <c r="BD21" s="505"/>
      <c r="BE21" s="505"/>
      <c r="BF21" s="506"/>
    </row>
    <row r="22" spans="2:58" ht="20.25" customHeight="1" x14ac:dyDescent="0.4">
      <c r="B22" s="574">
        <v>1</v>
      </c>
      <c r="C22" s="431" t="s">
        <v>4</v>
      </c>
      <c r="D22" s="432"/>
      <c r="E22" s="433"/>
      <c r="F22" s="91"/>
      <c r="G22" s="434" t="s">
        <v>123</v>
      </c>
      <c r="H22" s="435" t="s">
        <v>214</v>
      </c>
      <c r="I22" s="436"/>
      <c r="J22" s="436"/>
      <c r="K22" s="437"/>
      <c r="L22" s="438" t="s">
        <v>124</v>
      </c>
      <c r="M22" s="439"/>
      <c r="N22" s="439"/>
      <c r="O22" s="440"/>
      <c r="P22" s="579" t="s">
        <v>49</v>
      </c>
      <c r="Q22" s="580"/>
      <c r="R22" s="581"/>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575"/>
      <c r="AY22" s="576"/>
      <c r="AZ22" s="577"/>
      <c r="BA22" s="578"/>
      <c r="BB22" s="490"/>
      <c r="BC22" s="491"/>
      <c r="BD22" s="491"/>
      <c r="BE22" s="491"/>
      <c r="BF22" s="492"/>
    </row>
    <row r="23" spans="2:58" ht="20.25" customHeight="1" x14ac:dyDescent="0.4">
      <c r="B23" s="569"/>
      <c r="C23" s="394"/>
      <c r="D23" s="395"/>
      <c r="E23" s="396"/>
      <c r="F23" s="92"/>
      <c r="G23" s="275"/>
      <c r="H23" s="280"/>
      <c r="I23" s="278"/>
      <c r="J23" s="278"/>
      <c r="K23" s="279"/>
      <c r="L23" s="287"/>
      <c r="M23" s="288"/>
      <c r="N23" s="288"/>
      <c r="O23" s="289"/>
      <c r="P23" s="507" t="s">
        <v>15</v>
      </c>
      <c r="Q23" s="508"/>
      <c r="R23" s="509"/>
      <c r="S23" s="230">
        <f>IF(S22="","",VLOOKUP(S22,'【記載例】シフト記号表（勤務時間帯）'!$C$6:$K$35,9,FALSE))</f>
        <v>8</v>
      </c>
      <c r="T23" s="231">
        <f>IF(T22="","",VLOOKUP(T22,'【記載例】シフト記号表（勤務時間帯）'!$C$6:$K$35,9,FALSE))</f>
        <v>8</v>
      </c>
      <c r="U23" s="231" t="str">
        <f>IF(U22="","",VLOOKUP(U22,'【記載例】シフト記号表（勤務時間帯）'!$C$6:$K$35,9,FALSE))</f>
        <v/>
      </c>
      <c r="V23" s="231">
        <f>IF(V22="","",VLOOKUP(V22,'【記載例】シフト記号表（勤務時間帯）'!$C$6:$K$35,9,FALSE))</f>
        <v>8</v>
      </c>
      <c r="W23" s="231">
        <f>IF(W22="","",VLOOKUP(W22,'【記載例】シフト記号表（勤務時間帯）'!$C$6:$K$35,9,FALSE))</f>
        <v>8</v>
      </c>
      <c r="X23" s="231" t="str">
        <f>IF(X22="","",VLOOKUP(X22,'【記載例】シフト記号表（勤務時間帯）'!$C$6:$K$35,9,FALSE))</f>
        <v/>
      </c>
      <c r="Y23" s="232">
        <f>IF(Y22="","",VLOOKUP(Y22,'【記載例】シフト記号表（勤務時間帯）'!$C$6:$K$35,9,FALSE))</f>
        <v>8</v>
      </c>
      <c r="Z23" s="230">
        <f>IF(Z22="","",VLOOKUP(Z22,'【記載例】シフト記号表（勤務時間帯）'!$C$6:$K$35,9,FALSE))</f>
        <v>8</v>
      </c>
      <c r="AA23" s="231">
        <f>IF(AA22="","",VLOOKUP(AA22,'【記載例】シフト記号表（勤務時間帯）'!$C$6:$K$35,9,FALSE))</f>
        <v>8</v>
      </c>
      <c r="AB23" s="231" t="str">
        <f>IF(AB22="","",VLOOKUP(AB22,'【記載例】シフト記号表（勤務時間帯）'!$C$6:$K$35,9,FALSE))</f>
        <v/>
      </c>
      <c r="AC23" s="231">
        <f>IF(AC22="","",VLOOKUP(AC22,'【記載例】シフト記号表（勤務時間帯）'!$C$6:$K$35,9,FALSE))</f>
        <v>8</v>
      </c>
      <c r="AD23" s="231">
        <f>IF(AD22="","",VLOOKUP(AD22,'【記載例】シフト記号表（勤務時間帯）'!$C$6:$K$35,9,FALSE))</f>
        <v>8</v>
      </c>
      <c r="AE23" s="231" t="str">
        <f>IF(AE22="","",VLOOKUP(AE22,'【記載例】シフト記号表（勤務時間帯）'!$C$6:$K$35,9,FALSE))</f>
        <v/>
      </c>
      <c r="AF23" s="232">
        <f>IF(AF22="","",VLOOKUP(AF22,'【記載例】シフト記号表（勤務時間帯）'!$C$6:$K$35,9,FALSE))</f>
        <v>8</v>
      </c>
      <c r="AG23" s="230">
        <f>IF(AG22="","",VLOOKUP(AG22,'【記載例】シフト記号表（勤務時間帯）'!$C$6:$K$35,9,FALSE))</f>
        <v>8</v>
      </c>
      <c r="AH23" s="231">
        <f>IF(AH22="","",VLOOKUP(AH22,'【記載例】シフト記号表（勤務時間帯）'!$C$6:$K$35,9,FALSE))</f>
        <v>8</v>
      </c>
      <c r="AI23" s="231" t="str">
        <f>IF(AI22="","",VLOOKUP(AI22,'【記載例】シフト記号表（勤務時間帯）'!$C$6:$K$35,9,FALSE))</f>
        <v/>
      </c>
      <c r="AJ23" s="231">
        <f>IF(AJ22="","",VLOOKUP(AJ22,'【記載例】シフト記号表（勤務時間帯）'!$C$6:$K$35,9,FALSE))</f>
        <v>8</v>
      </c>
      <c r="AK23" s="231">
        <f>IF(AK22="","",VLOOKUP(AK22,'【記載例】シフト記号表（勤務時間帯）'!$C$6:$K$35,9,FALSE))</f>
        <v>8</v>
      </c>
      <c r="AL23" s="231" t="str">
        <f>IF(AL22="","",VLOOKUP(AL22,'【記載例】シフト記号表（勤務時間帯）'!$C$6:$K$35,9,FALSE))</f>
        <v/>
      </c>
      <c r="AM23" s="232">
        <f>IF(AM22="","",VLOOKUP(AM22,'【記載例】シフト記号表（勤務時間帯）'!$C$6:$K$35,9,FALSE))</f>
        <v>8</v>
      </c>
      <c r="AN23" s="230">
        <f>IF(AN22="","",VLOOKUP(AN22,'【記載例】シフト記号表（勤務時間帯）'!$C$6:$K$35,9,FALSE))</f>
        <v>8</v>
      </c>
      <c r="AO23" s="231">
        <f>IF(AO22="","",VLOOKUP(AO22,'【記載例】シフト記号表（勤務時間帯）'!$C$6:$K$35,9,FALSE))</f>
        <v>8</v>
      </c>
      <c r="AP23" s="231" t="str">
        <f>IF(AP22="","",VLOOKUP(AP22,'【記載例】シフト記号表（勤務時間帯）'!$C$6:$K$35,9,FALSE))</f>
        <v/>
      </c>
      <c r="AQ23" s="231">
        <f>IF(AQ22="","",VLOOKUP(AQ22,'【記載例】シフト記号表（勤務時間帯）'!$C$6:$K$35,9,FALSE))</f>
        <v>8</v>
      </c>
      <c r="AR23" s="231">
        <f>IF(AR22="","",VLOOKUP(AR22,'【記載例】シフト記号表（勤務時間帯）'!$C$6:$K$35,9,FALSE))</f>
        <v>8</v>
      </c>
      <c r="AS23" s="231" t="str">
        <f>IF(AS22="","",VLOOKUP(AS22,'【記載例】シフト記号表（勤務時間帯）'!$C$6:$K$35,9,FALSE))</f>
        <v/>
      </c>
      <c r="AT23" s="232">
        <f>IF(AT22="","",VLOOKUP(AT22,'【記載例】シフト記号表（勤務時間帯）'!$C$6:$K$35,9,FALSE))</f>
        <v>8</v>
      </c>
      <c r="AU23" s="230" t="str">
        <f>IF(AU22="","",VLOOKUP(AU22,'【記載例】シフト記号表（勤務時間帯）'!$C$6:$K$35,9,FALSE))</f>
        <v/>
      </c>
      <c r="AV23" s="231" t="str">
        <f>IF(AV22="","",VLOOKUP(AV22,'【記載例】シフト記号表（勤務時間帯）'!$C$6:$K$35,9,FALSE))</f>
        <v/>
      </c>
      <c r="AW23" s="231" t="str">
        <f>IF(AW22="","",VLOOKUP(AW22,'【記載例】シフト記号表（勤務時間帯）'!$C$6:$K$35,9,FALSE))</f>
        <v/>
      </c>
      <c r="AX23" s="510">
        <f>IF($BB$3="４週",SUM(S23:AT23),IF($BB$3="暦月",SUM(S23:AW23),""))</f>
        <v>160</v>
      </c>
      <c r="AY23" s="511"/>
      <c r="AZ23" s="512">
        <f>IF($BB$3="４週",AX23/4,IF($BB$3="暦月",【記載例】認知症対応型通所!AX23/(【記載例】認知症対応型通所!$BB$8/7),""))</f>
        <v>40</v>
      </c>
      <c r="BA23" s="513"/>
      <c r="BB23" s="313"/>
      <c r="BC23" s="314"/>
      <c r="BD23" s="314"/>
      <c r="BE23" s="314"/>
      <c r="BF23" s="315"/>
    </row>
    <row r="24" spans="2:58" ht="20.25" customHeight="1" x14ac:dyDescent="0.4">
      <c r="B24" s="569"/>
      <c r="C24" s="397"/>
      <c r="D24" s="398"/>
      <c r="E24" s="399"/>
      <c r="F24" s="93" t="str">
        <f>C22</f>
        <v>管理者</v>
      </c>
      <c r="G24" s="275"/>
      <c r="H24" s="280"/>
      <c r="I24" s="278"/>
      <c r="J24" s="278"/>
      <c r="K24" s="279"/>
      <c r="L24" s="287"/>
      <c r="M24" s="288"/>
      <c r="N24" s="288"/>
      <c r="O24" s="289"/>
      <c r="P24" s="514" t="s">
        <v>50</v>
      </c>
      <c r="Q24" s="515"/>
      <c r="R24" s="516"/>
      <c r="S24" s="233">
        <f>IF(S22="","",VLOOKUP(S22,'【記載例】シフト記号表（勤務時間帯）'!$C$6:$U$35,19,FALSE))</f>
        <v>7</v>
      </c>
      <c r="T24" s="234">
        <f>IF(T22="","",VLOOKUP(T22,'【記載例】シフト記号表（勤務時間帯）'!$C$6:$U$35,19,FALSE))</f>
        <v>7</v>
      </c>
      <c r="U24" s="234" t="str">
        <f>IF(U22="","",VLOOKUP(U22,'【記載例】シフト記号表（勤務時間帯）'!$C$6:$U$35,19,FALSE))</f>
        <v/>
      </c>
      <c r="V24" s="234">
        <f>IF(V22="","",VLOOKUP(V22,'【記載例】シフト記号表（勤務時間帯）'!$C$6:$U$35,19,FALSE))</f>
        <v>7</v>
      </c>
      <c r="W24" s="234">
        <f>IF(W22="","",VLOOKUP(W22,'【記載例】シフト記号表（勤務時間帯）'!$C$6:$U$35,19,FALSE))</f>
        <v>7</v>
      </c>
      <c r="X24" s="234" t="str">
        <f>IF(X22="","",VLOOKUP(X22,'【記載例】シフト記号表（勤務時間帯）'!$C$6:$U$35,19,FALSE))</f>
        <v/>
      </c>
      <c r="Y24" s="235">
        <f>IF(Y22="","",VLOOKUP(Y22,'【記載例】シフト記号表（勤務時間帯）'!$C$6:$U$35,19,FALSE))</f>
        <v>7</v>
      </c>
      <c r="Z24" s="233">
        <f>IF(Z22="","",VLOOKUP(Z22,'【記載例】シフト記号表（勤務時間帯）'!$C$6:$U$35,19,FALSE))</f>
        <v>7</v>
      </c>
      <c r="AA24" s="234">
        <f>IF(AA22="","",VLOOKUP(AA22,'【記載例】シフト記号表（勤務時間帯）'!$C$6:$U$35,19,FALSE))</f>
        <v>7</v>
      </c>
      <c r="AB24" s="234" t="str">
        <f>IF(AB22="","",VLOOKUP(AB22,'【記載例】シフト記号表（勤務時間帯）'!$C$6:$U$35,19,FALSE))</f>
        <v/>
      </c>
      <c r="AC24" s="234">
        <f>IF(AC22="","",VLOOKUP(AC22,'【記載例】シフト記号表（勤務時間帯）'!$C$6:$U$35,19,FALSE))</f>
        <v>7</v>
      </c>
      <c r="AD24" s="234">
        <f>IF(AD22="","",VLOOKUP(AD22,'【記載例】シフト記号表（勤務時間帯）'!$C$6:$U$35,19,FALSE))</f>
        <v>7</v>
      </c>
      <c r="AE24" s="234" t="str">
        <f>IF(AE22="","",VLOOKUP(AE22,'【記載例】シフト記号表（勤務時間帯）'!$C$6:$U$35,19,FALSE))</f>
        <v/>
      </c>
      <c r="AF24" s="235">
        <f>IF(AF22="","",VLOOKUP(AF22,'【記載例】シフト記号表（勤務時間帯）'!$C$6:$U$35,19,FALSE))</f>
        <v>7</v>
      </c>
      <c r="AG24" s="233">
        <f>IF(AG22="","",VLOOKUP(AG22,'【記載例】シフト記号表（勤務時間帯）'!$C$6:$U$35,19,FALSE))</f>
        <v>7</v>
      </c>
      <c r="AH24" s="234">
        <f>IF(AH22="","",VLOOKUP(AH22,'【記載例】シフト記号表（勤務時間帯）'!$C$6:$U$35,19,FALSE))</f>
        <v>7</v>
      </c>
      <c r="AI24" s="234" t="str">
        <f>IF(AI22="","",VLOOKUP(AI22,'【記載例】シフト記号表（勤務時間帯）'!$C$6:$U$35,19,FALSE))</f>
        <v/>
      </c>
      <c r="AJ24" s="234">
        <f>IF(AJ22="","",VLOOKUP(AJ22,'【記載例】シフト記号表（勤務時間帯）'!$C$6:$U$35,19,FALSE))</f>
        <v>7</v>
      </c>
      <c r="AK24" s="234">
        <f>IF(AK22="","",VLOOKUP(AK22,'【記載例】シフト記号表（勤務時間帯）'!$C$6:$U$35,19,FALSE))</f>
        <v>7</v>
      </c>
      <c r="AL24" s="234" t="str">
        <f>IF(AL22="","",VLOOKUP(AL22,'【記載例】シフト記号表（勤務時間帯）'!$C$6:$U$35,19,FALSE))</f>
        <v/>
      </c>
      <c r="AM24" s="235">
        <f>IF(AM22="","",VLOOKUP(AM22,'【記載例】シフト記号表（勤務時間帯）'!$C$6:$U$35,19,FALSE))</f>
        <v>7</v>
      </c>
      <c r="AN24" s="233">
        <f>IF(AN22="","",VLOOKUP(AN22,'【記載例】シフト記号表（勤務時間帯）'!$C$6:$U$35,19,FALSE))</f>
        <v>7</v>
      </c>
      <c r="AO24" s="234">
        <f>IF(AO22="","",VLOOKUP(AO22,'【記載例】シフト記号表（勤務時間帯）'!$C$6:$U$35,19,FALSE))</f>
        <v>7</v>
      </c>
      <c r="AP24" s="234" t="str">
        <f>IF(AP22="","",VLOOKUP(AP22,'【記載例】シフト記号表（勤務時間帯）'!$C$6:$U$35,19,FALSE))</f>
        <v/>
      </c>
      <c r="AQ24" s="234">
        <f>IF(AQ22="","",VLOOKUP(AQ22,'【記載例】シフト記号表（勤務時間帯）'!$C$6:$U$35,19,FALSE))</f>
        <v>7</v>
      </c>
      <c r="AR24" s="234">
        <f>IF(AR22="","",VLOOKUP(AR22,'【記載例】シフト記号表（勤務時間帯）'!$C$6:$U$35,19,FALSE))</f>
        <v>7</v>
      </c>
      <c r="AS24" s="234" t="str">
        <f>IF(AS22="","",VLOOKUP(AS22,'【記載例】シフト記号表（勤務時間帯）'!$C$6:$U$35,19,FALSE))</f>
        <v/>
      </c>
      <c r="AT24" s="235">
        <f>IF(AT22="","",VLOOKUP(AT22,'【記載例】シフト記号表（勤務時間帯）'!$C$6:$U$35,19,FALSE))</f>
        <v>7</v>
      </c>
      <c r="AU24" s="233"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517">
        <f>IF($BB$3="４週",SUM(S24:AT24),IF($BB$3="暦月",SUM(S24:AW24),""))</f>
        <v>140</v>
      </c>
      <c r="AY24" s="518"/>
      <c r="AZ24" s="531">
        <f>IF($BB$3="４週",AX24/4,IF($BB$3="暦月",【記載例】認知症対応型通所!AX24/(【記載例】認知症対応型通所!$BB$8/7),""))</f>
        <v>35</v>
      </c>
      <c r="BA24" s="532"/>
      <c r="BB24" s="316"/>
      <c r="BC24" s="317"/>
      <c r="BD24" s="317"/>
      <c r="BE24" s="317"/>
      <c r="BF24" s="318"/>
    </row>
    <row r="25" spans="2:58" ht="20.25" customHeight="1" x14ac:dyDescent="0.4">
      <c r="B25" s="569">
        <f>B22+1</f>
        <v>2</v>
      </c>
      <c r="C25" s="391" t="s">
        <v>60</v>
      </c>
      <c r="D25" s="392"/>
      <c r="E25" s="393"/>
      <c r="F25" s="115"/>
      <c r="G25" s="274" t="s">
        <v>123</v>
      </c>
      <c r="H25" s="277" t="s">
        <v>126</v>
      </c>
      <c r="I25" s="278"/>
      <c r="J25" s="278"/>
      <c r="K25" s="279"/>
      <c r="L25" s="284" t="s">
        <v>128</v>
      </c>
      <c r="M25" s="285"/>
      <c r="N25" s="285"/>
      <c r="O25" s="286"/>
      <c r="P25" s="582" t="s">
        <v>49</v>
      </c>
      <c r="Q25" s="583"/>
      <c r="R25" s="58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570"/>
      <c r="AY25" s="571"/>
      <c r="AZ25" s="572"/>
      <c r="BA25" s="573"/>
      <c r="BB25" s="310"/>
      <c r="BC25" s="311"/>
      <c r="BD25" s="311"/>
      <c r="BE25" s="311"/>
      <c r="BF25" s="312"/>
    </row>
    <row r="26" spans="2:58" ht="20.25" customHeight="1" x14ac:dyDescent="0.4">
      <c r="B26" s="569"/>
      <c r="C26" s="394"/>
      <c r="D26" s="395"/>
      <c r="E26" s="396"/>
      <c r="F26" s="92"/>
      <c r="G26" s="275"/>
      <c r="H26" s="280"/>
      <c r="I26" s="278"/>
      <c r="J26" s="278"/>
      <c r="K26" s="279"/>
      <c r="L26" s="287"/>
      <c r="M26" s="288"/>
      <c r="N26" s="288"/>
      <c r="O26" s="289"/>
      <c r="P26" s="507" t="s">
        <v>15</v>
      </c>
      <c r="Q26" s="508"/>
      <c r="R26" s="509"/>
      <c r="S26" s="230" t="str">
        <f>IF(S25="","",VLOOKUP(S25,'【記載例】シフト記号表（勤務時間帯）'!$C$6:$K$35,9,FALSE))</f>
        <v/>
      </c>
      <c r="T26" s="231">
        <f>IF(T25="","",VLOOKUP(T25,'【記載例】シフト記号表（勤務時間帯）'!$C$6:$K$35,9,FALSE))</f>
        <v>8</v>
      </c>
      <c r="U26" s="231">
        <f>IF(U25="","",VLOOKUP(U25,'【記載例】シフト記号表（勤務時間帯）'!$C$6:$K$35,9,FALSE))</f>
        <v>8</v>
      </c>
      <c r="V26" s="231">
        <f>IF(V25="","",VLOOKUP(V25,'【記載例】シフト記号表（勤務時間帯）'!$C$6:$K$35,9,FALSE))</f>
        <v>8</v>
      </c>
      <c r="W26" s="231">
        <f>IF(W25="","",VLOOKUP(W25,'【記載例】シフト記号表（勤務時間帯）'!$C$6:$K$35,9,FALSE))</f>
        <v>8</v>
      </c>
      <c r="X26" s="231">
        <f>IF(X25="","",VLOOKUP(X25,'【記載例】シフト記号表（勤務時間帯）'!$C$6:$K$35,9,FALSE))</f>
        <v>8</v>
      </c>
      <c r="Y26" s="232" t="str">
        <f>IF(Y25="","",VLOOKUP(Y25,'【記載例】シフト記号表（勤務時間帯）'!$C$6:$K$35,9,FALSE))</f>
        <v/>
      </c>
      <c r="Z26" s="230" t="str">
        <f>IF(Z25="","",VLOOKUP(Z25,'【記載例】シフト記号表（勤務時間帯）'!$C$6:$K$35,9,FALSE))</f>
        <v/>
      </c>
      <c r="AA26" s="231">
        <f>IF(AA25="","",VLOOKUP(AA25,'【記載例】シフト記号表（勤務時間帯）'!$C$6:$K$35,9,FALSE))</f>
        <v>8</v>
      </c>
      <c r="AB26" s="231">
        <f>IF(AB25="","",VLOOKUP(AB25,'【記載例】シフト記号表（勤務時間帯）'!$C$6:$K$35,9,FALSE))</f>
        <v>8</v>
      </c>
      <c r="AC26" s="231">
        <f>IF(AC25="","",VLOOKUP(AC25,'【記載例】シフト記号表（勤務時間帯）'!$C$6:$K$35,9,FALSE))</f>
        <v>8</v>
      </c>
      <c r="AD26" s="231">
        <f>IF(AD25="","",VLOOKUP(AD25,'【記載例】シフト記号表（勤務時間帯）'!$C$6:$K$35,9,FALSE))</f>
        <v>8</v>
      </c>
      <c r="AE26" s="231">
        <f>IF(AE25="","",VLOOKUP(AE25,'【記載例】シフト記号表（勤務時間帯）'!$C$6:$K$35,9,FALSE))</f>
        <v>8</v>
      </c>
      <c r="AF26" s="232" t="str">
        <f>IF(AF25="","",VLOOKUP(AF25,'【記載例】シフト記号表（勤務時間帯）'!$C$6:$K$35,9,FALSE))</f>
        <v/>
      </c>
      <c r="AG26" s="230" t="str">
        <f>IF(AG25="","",VLOOKUP(AG25,'【記載例】シフト記号表（勤務時間帯）'!$C$6:$K$35,9,FALSE))</f>
        <v/>
      </c>
      <c r="AH26" s="231">
        <f>IF(AH25="","",VLOOKUP(AH25,'【記載例】シフト記号表（勤務時間帯）'!$C$6:$K$35,9,FALSE))</f>
        <v>8</v>
      </c>
      <c r="AI26" s="231">
        <f>IF(AI25="","",VLOOKUP(AI25,'【記載例】シフト記号表（勤務時間帯）'!$C$6:$K$35,9,FALSE))</f>
        <v>8</v>
      </c>
      <c r="AJ26" s="231">
        <f>IF(AJ25="","",VLOOKUP(AJ25,'【記載例】シフト記号表（勤務時間帯）'!$C$6:$K$35,9,FALSE))</f>
        <v>8</v>
      </c>
      <c r="AK26" s="231">
        <f>IF(AK25="","",VLOOKUP(AK25,'【記載例】シフト記号表（勤務時間帯）'!$C$6:$K$35,9,FALSE))</f>
        <v>8</v>
      </c>
      <c r="AL26" s="231">
        <f>IF(AL25="","",VLOOKUP(AL25,'【記載例】シフト記号表（勤務時間帯）'!$C$6:$K$35,9,FALSE))</f>
        <v>8</v>
      </c>
      <c r="AM26" s="232" t="str">
        <f>IF(AM25="","",VLOOKUP(AM25,'【記載例】シフト記号表（勤務時間帯）'!$C$6:$K$35,9,FALSE))</f>
        <v/>
      </c>
      <c r="AN26" s="230" t="str">
        <f>IF(AN25="","",VLOOKUP(AN25,'【記載例】シフト記号表（勤務時間帯）'!$C$6:$K$35,9,FALSE))</f>
        <v/>
      </c>
      <c r="AO26" s="231">
        <f>IF(AO25="","",VLOOKUP(AO25,'【記載例】シフト記号表（勤務時間帯）'!$C$6:$K$35,9,FALSE))</f>
        <v>8</v>
      </c>
      <c r="AP26" s="231">
        <f>IF(AP25="","",VLOOKUP(AP25,'【記載例】シフト記号表（勤務時間帯）'!$C$6:$K$35,9,FALSE))</f>
        <v>8</v>
      </c>
      <c r="AQ26" s="231">
        <f>IF(AQ25="","",VLOOKUP(AQ25,'【記載例】シフト記号表（勤務時間帯）'!$C$6:$K$35,9,FALSE))</f>
        <v>8</v>
      </c>
      <c r="AR26" s="231">
        <f>IF(AR25="","",VLOOKUP(AR25,'【記載例】シフト記号表（勤務時間帯）'!$C$6:$K$35,9,FALSE))</f>
        <v>8</v>
      </c>
      <c r="AS26" s="231">
        <f>IF(AS25="","",VLOOKUP(AS25,'【記載例】シフト記号表（勤務時間帯）'!$C$6:$K$35,9,FALSE))</f>
        <v>8</v>
      </c>
      <c r="AT26" s="232" t="str">
        <f>IF(AT25="","",VLOOKUP(AT25,'【記載例】シフト記号表（勤務時間帯）'!$C$6:$K$35,9,FALSE))</f>
        <v/>
      </c>
      <c r="AU26" s="230" t="str">
        <f>IF(AU25="","",VLOOKUP(AU25,'【記載例】シフト記号表（勤務時間帯）'!$C$6:$K$35,9,FALSE))</f>
        <v/>
      </c>
      <c r="AV26" s="231" t="str">
        <f>IF(AV25="","",VLOOKUP(AV25,'【記載例】シフト記号表（勤務時間帯）'!$C$6:$K$35,9,FALSE))</f>
        <v/>
      </c>
      <c r="AW26" s="231" t="str">
        <f>IF(AW25="","",VLOOKUP(AW25,'【記載例】シフト記号表（勤務時間帯）'!$C$6:$K$35,9,FALSE))</f>
        <v/>
      </c>
      <c r="AX26" s="510">
        <f>IF($BB$3="４週",SUM(S26:AT26),IF($BB$3="暦月",SUM(S26:AW26),""))</f>
        <v>160</v>
      </c>
      <c r="AY26" s="511"/>
      <c r="AZ26" s="512">
        <f>IF($BB$3="４週",AX26/4,IF($BB$3="暦月",【記載例】認知症対応型通所!AX26/(【記載例】認知症対応型通所!$BB$8/7),""))</f>
        <v>40</v>
      </c>
      <c r="BA26" s="513"/>
      <c r="BB26" s="313"/>
      <c r="BC26" s="314"/>
      <c r="BD26" s="314"/>
      <c r="BE26" s="314"/>
      <c r="BF26" s="315"/>
    </row>
    <row r="27" spans="2:58" ht="20.25" customHeight="1" x14ac:dyDescent="0.4">
      <c r="B27" s="569"/>
      <c r="C27" s="397"/>
      <c r="D27" s="398"/>
      <c r="E27" s="399"/>
      <c r="F27" s="92" t="str">
        <f>C25</f>
        <v>生活相談員</v>
      </c>
      <c r="G27" s="389"/>
      <c r="H27" s="280"/>
      <c r="I27" s="278"/>
      <c r="J27" s="278"/>
      <c r="K27" s="279"/>
      <c r="L27" s="390"/>
      <c r="M27" s="340"/>
      <c r="N27" s="340"/>
      <c r="O27" s="341"/>
      <c r="P27" s="514" t="s">
        <v>50</v>
      </c>
      <c r="Q27" s="515"/>
      <c r="R27" s="516"/>
      <c r="S27" s="233" t="str">
        <f>IF(S25="","",VLOOKUP(S25,'【記載例】シフト記号表（勤務時間帯）'!$C$6:$U$35,19,FALSE))</f>
        <v/>
      </c>
      <c r="T27" s="234">
        <f>IF(T25="","",VLOOKUP(T25,'【記載例】シフト記号表（勤務時間帯）'!$C$6:$U$35,19,FALSE))</f>
        <v>7</v>
      </c>
      <c r="U27" s="234">
        <f>IF(U25="","",VLOOKUP(U25,'【記載例】シフト記号表（勤務時間帯）'!$C$6:$U$35,19,FALSE))</f>
        <v>7</v>
      </c>
      <c r="V27" s="234">
        <f>IF(V25="","",VLOOKUP(V25,'【記載例】シフト記号表（勤務時間帯）'!$C$6:$U$35,19,FALSE))</f>
        <v>7</v>
      </c>
      <c r="W27" s="234">
        <f>IF(W25="","",VLOOKUP(W25,'【記載例】シフト記号表（勤務時間帯）'!$C$6:$U$35,19,FALSE))</f>
        <v>7</v>
      </c>
      <c r="X27" s="234">
        <f>IF(X25="","",VLOOKUP(X25,'【記載例】シフト記号表（勤務時間帯）'!$C$6:$U$35,19,FALSE))</f>
        <v>7</v>
      </c>
      <c r="Y27" s="235" t="str">
        <f>IF(Y25="","",VLOOKUP(Y25,'【記載例】シフト記号表（勤務時間帯）'!$C$6:$U$35,19,FALSE))</f>
        <v/>
      </c>
      <c r="Z27" s="233" t="str">
        <f>IF(Z25="","",VLOOKUP(Z25,'【記載例】シフト記号表（勤務時間帯）'!$C$6:$U$35,19,FALSE))</f>
        <v/>
      </c>
      <c r="AA27" s="234">
        <f>IF(AA25="","",VLOOKUP(AA25,'【記載例】シフト記号表（勤務時間帯）'!$C$6:$U$35,19,FALSE))</f>
        <v>7</v>
      </c>
      <c r="AB27" s="234">
        <f>IF(AB25="","",VLOOKUP(AB25,'【記載例】シフト記号表（勤務時間帯）'!$C$6:$U$35,19,FALSE))</f>
        <v>7</v>
      </c>
      <c r="AC27" s="234">
        <f>IF(AC25="","",VLOOKUP(AC25,'【記載例】シフト記号表（勤務時間帯）'!$C$6:$U$35,19,FALSE))</f>
        <v>7</v>
      </c>
      <c r="AD27" s="234">
        <f>IF(AD25="","",VLOOKUP(AD25,'【記載例】シフト記号表（勤務時間帯）'!$C$6:$U$35,19,FALSE))</f>
        <v>7</v>
      </c>
      <c r="AE27" s="234">
        <f>IF(AE25="","",VLOOKUP(AE25,'【記載例】シフト記号表（勤務時間帯）'!$C$6:$U$35,19,FALSE))</f>
        <v>7</v>
      </c>
      <c r="AF27" s="235" t="str">
        <f>IF(AF25="","",VLOOKUP(AF25,'【記載例】シフト記号表（勤務時間帯）'!$C$6:$U$35,19,FALSE))</f>
        <v/>
      </c>
      <c r="AG27" s="233" t="str">
        <f>IF(AG25="","",VLOOKUP(AG25,'【記載例】シフト記号表（勤務時間帯）'!$C$6:$U$35,19,FALSE))</f>
        <v/>
      </c>
      <c r="AH27" s="234">
        <f>IF(AH25="","",VLOOKUP(AH25,'【記載例】シフト記号表（勤務時間帯）'!$C$6:$U$35,19,FALSE))</f>
        <v>7</v>
      </c>
      <c r="AI27" s="234">
        <f>IF(AI25="","",VLOOKUP(AI25,'【記載例】シフト記号表（勤務時間帯）'!$C$6:$U$35,19,FALSE))</f>
        <v>7</v>
      </c>
      <c r="AJ27" s="234">
        <f>IF(AJ25="","",VLOOKUP(AJ25,'【記載例】シフト記号表（勤務時間帯）'!$C$6:$U$35,19,FALSE))</f>
        <v>7</v>
      </c>
      <c r="AK27" s="234">
        <f>IF(AK25="","",VLOOKUP(AK25,'【記載例】シフト記号表（勤務時間帯）'!$C$6:$U$35,19,FALSE))</f>
        <v>7</v>
      </c>
      <c r="AL27" s="234">
        <f>IF(AL25="","",VLOOKUP(AL25,'【記載例】シフト記号表（勤務時間帯）'!$C$6:$U$35,19,FALSE))</f>
        <v>7</v>
      </c>
      <c r="AM27" s="235" t="str">
        <f>IF(AM25="","",VLOOKUP(AM25,'【記載例】シフト記号表（勤務時間帯）'!$C$6:$U$35,19,FALSE))</f>
        <v/>
      </c>
      <c r="AN27" s="233" t="str">
        <f>IF(AN25="","",VLOOKUP(AN25,'【記載例】シフト記号表（勤務時間帯）'!$C$6:$U$35,19,FALSE))</f>
        <v/>
      </c>
      <c r="AO27" s="234">
        <f>IF(AO25="","",VLOOKUP(AO25,'【記載例】シフト記号表（勤務時間帯）'!$C$6:$U$35,19,FALSE))</f>
        <v>7</v>
      </c>
      <c r="AP27" s="234">
        <f>IF(AP25="","",VLOOKUP(AP25,'【記載例】シフト記号表（勤務時間帯）'!$C$6:$U$35,19,FALSE))</f>
        <v>7</v>
      </c>
      <c r="AQ27" s="234">
        <f>IF(AQ25="","",VLOOKUP(AQ25,'【記載例】シフト記号表（勤務時間帯）'!$C$6:$U$35,19,FALSE))</f>
        <v>7</v>
      </c>
      <c r="AR27" s="234">
        <f>IF(AR25="","",VLOOKUP(AR25,'【記載例】シフト記号表（勤務時間帯）'!$C$6:$U$35,19,FALSE))</f>
        <v>7</v>
      </c>
      <c r="AS27" s="234">
        <f>IF(AS25="","",VLOOKUP(AS25,'【記載例】シフト記号表（勤務時間帯）'!$C$6:$U$35,19,FALSE))</f>
        <v>7</v>
      </c>
      <c r="AT27" s="235" t="str">
        <f>IF(AT25="","",VLOOKUP(AT25,'【記載例】シフト記号表（勤務時間帯）'!$C$6:$U$35,19,FALSE))</f>
        <v/>
      </c>
      <c r="AU27" s="233" t="str">
        <f>IF(AU25="","",VLOOKUP(AU25,'【記載例】シフト記号表（勤務時間帯）'!$C$6:$U$35,19,FALSE))</f>
        <v/>
      </c>
      <c r="AV27" s="234" t="str">
        <f>IF(AV25="","",VLOOKUP(AV25,'【記載例】シフト記号表（勤務時間帯）'!$C$6:$U$35,19,FALSE))</f>
        <v/>
      </c>
      <c r="AW27" s="234" t="str">
        <f>IF(AW25="","",VLOOKUP(AW25,'【記載例】シフト記号表（勤務時間帯）'!$C$6:$U$35,19,FALSE))</f>
        <v/>
      </c>
      <c r="AX27" s="517">
        <f>IF($BB$3="４週",SUM(S27:AT27),IF($BB$3="暦月",SUM(S27:AW27),""))</f>
        <v>140</v>
      </c>
      <c r="AY27" s="518"/>
      <c r="AZ27" s="531">
        <f>IF($BB$3="４週",AX27/4,IF($BB$3="暦月",【記載例】認知症対応型通所!AX27/(【記載例】認知症対応型通所!$BB$8/7),""))</f>
        <v>35</v>
      </c>
      <c r="BA27" s="532"/>
      <c r="BB27" s="316"/>
      <c r="BC27" s="317"/>
      <c r="BD27" s="317"/>
      <c r="BE27" s="317"/>
      <c r="BF27" s="318"/>
    </row>
    <row r="28" spans="2:58" ht="20.25" customHeight="1" x14ac:dyDescent="0.4">
      <c r="B28" s="569">
        <f>B25+1</f>
        <v>3</v>
      </c>
      <c r="C28" s="380" t="s">
        <v>60</v>
      </c>
      <c r="D28" s="381"/>
      <c r="E28" s="382"/>
      <c r="F28" s="115"/>
      <c r="G28" s="274" t="s">
        <v>122</v>
      </c>
      <c r="H28" s="277" t="s">
        <v>166</v>
      </c>
      <c r="I28" s="278"/>
      <c r="J28" s="278"/>
      <c r="K28" s="279"/>
      <c r="L28" s="284" t="s">
        <v>129</v>
      </c>
      <c r="M28" s="285"/>
      <c r="N28" s="285"/>
      <c r="O28" s="286"/>
      <c r="P28" s="582" t="s">
        <v>49</v>
      </c>
      <c r="Q28" s="583"/>
      <c r="R28" s="58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570"/>
      <c r="AY28" s="571"/>
      <c r="AZ28" s="572"/>
      <c r="BA28" s="573"/>
      <c r="BB28" s="310" t="s">
        <v>137</v>
      </c>
      <c r="BC28" s="311"/>
      <c r="BD28" s="311"/>
      <c r="BE28" s="311"/>
      <c r="BF28" s="312"/>
    </row>
    <row r="29" spans="2:58" ht="20.25" customHeight="1" x14ac:dyDescent="0.4">
      <c r="B29" s="569"/>
      <c r="C29" s="383"/>
      <c r="D29" s="384"/>
      <c r="E29" s="385"/>
      <c r="F29" s="92"/>
      <c r="G29" s="275"/>
      <c r="H29" s="280"/>
      <c r="I29" s="278"/>
      <c r="J29" s="278"/>
      <c r="K29" s="279"/>
      <c r="L29" s="287"/>
      <c r="M29" s="288"/>
      <c r="N29" s="288"/>
      <c r="O29" s="289"/>
      <c r="P29" s="507" t="s">
        <v>15</v>
      </c>
      <c r="Q29" s="508"/>
      <c r="R29" s="509"/>
      <c r="S29" s="230">
        <f>IF(S28="","",VLOOKUP(S28,'【記載例】シフト記号表（勤務時間帯）'!$C$6:$K$35,9,FALSE))</f>
        <v>8</v>
      </c>
      <c r="T29" s="231" t="str">
        <f>IF(T28="","",VLOOKUP(T28,'【記載例】シフト記号表（勤務時間帯）'!$C$6:$K$35,9,FALSE))</f>
        <v/>
      </c>
      <c r="U29" s="231" t="str">
        <f>IF(U28="","",VLOOKUP(U28,'【記載例】シフト記号表（勤務時間帯）'!$C$6:$K$35,9,FALSE))</f>
        <v/>
      </c>
      <c r="V29" s="231" t="str">
        <f>IF(V28="","",VLOOKUP(V28,'【記載例】シフト記号表（勤務時間帯）'!$C$6:$K$35,9,FALSE))</f>
        <v/>
      </c>
      <c r="W29" s="231" t="str">
        <f>IF(W28="","",VLOOKUP(W28,'【記載例】シフト記号表（勤務時間帯）'!$C$6:$K$35,9,FALSE))</f>
        <v/>
      </c>
      <c r="X29" s="231" t="str">
        <f>IF(X28="","",VLOOKUP(X28,'【記載例】シフト記号表（勤務時間帯）'!$C$6:$K$35,9,FALSE))</f>
        <v/>
      </c>
      <c r="Y29" s="232">
        <f>IF(Y28="","",VLOOKUP(Y28,'【記載例】シフト記号表（勤務時間帯）'!$C$6:$K$35,9,FALSE))</f>
        <v>8</v>
      </c>
      <c r="Z29" s="230">
        <f>IF(Z28="","",VLOOKUP(Z28,'【記載例】シフト記号表（勤務時間帯）'!$C$6:$K$35,9,FALSE))</f>
        <v>8</v>
      </c>
      <c r="AA29" s="231" t="str">
        <f>IF(AA28="","",VLOOKUP(AA28,'【記載例】シフト記号表（勤務時間帯）'!$C$6:$K$35,9,FALSE))</f>
        <v/>
      </c>
      <c r="AB29" s="231" t="str">
        <f>IF(AB28="","",VLOOKUP(AB28,'【記載例】シフト記号表（勤務時間帯）'!$C$6:$K$35,9,FALSE))</f>
        <v/>
      </c>
      <c r="AC29" s="231" t="str">
        <f>IF(AC28="","",VLOOKUP(AC28,'【記載例】シフト記号表（勤務時間帯）'!$C$6:$K$35,9,FALSE))</f>
        <v/>
      </c>
      <c r="AD29" s="231" t="str">
        <f>IF(AD28="","",VLOOKUP(AD28,'【記載例】シフト記号表（勤務時間帯）'!$C$6:$K$35,9,FALSE))</f>
        <v/>
      </c>
      <c r="AE29" s="231" t="str">
        <f>IF(AE28="","",VLOOKUP(AE28,'【記載例】シフト記号表（勤務時間帯）'!$C$6:$K$35,9,FALSE))</f>
        <v/>
      </c>
      <c r="AF29" s="232">
        <f>IF(AF28="","",VLOOKUP(AF28,'【記載例】シフト記号表（勤務時間帯）'!$C$6:$K$35,9,FALSE))</f>
        <v>8</v>
      </c>
      <c r="AG29" s="230">
        <f>IF(AG28="","",VLOOKUP(AG28,'【記載例】シフト記号表（勤務時間帯）'!$C$6:$K$35,9,FALSE))</f>
        <v>8</v>
      </c>
      <c r="AH29" s="231" t="str">
        <f>IF(AH28="","",VLOOKUP(AH28,'【記載例】シフト記号表（勤務時間帯）'!$C$6:$K$35,9,FALSE))</f>
        <v/>
      </c>
      <c r="AI29" s="231" t="str">
        <f>IF(AI28="","",VLOOKUP(AI28,'【記載例】シフト記号表（勤務時間帯）'!$C$6:$K$35,9,FALSE))</f>
        <v/>
      </c>
      <c r="AJ29" s="231" t="str">
        <f>IF(AJ28="","",VLOOKUP(AJ28,'【記載例】シフト記号表（勤務時間帯）'!$C$6:$K$35,9,FALSE))</f>
        <v/>
      </c>
      <c r="AK29" s="231" t="str">
        <f>IF(AK28="","",VLOOKUP(AK28,'【記載例】シフト記号表（勤務時間帯）'!$C$6:$K$35,9,FALSE))</f>
        <v/>
      </c>
      <c r="AL29" s="231" t="str">
        <f>IF(AL28="","",VLOOKUP(AL28,'【記載例】シフト記号表（勤務時間帯）'!$C$6:$K$35,9,FALSE))</f>
        <v/>
      </c>
      <c r="AM29" s="232">
        <f>IF(AM28="","",VLOOKUP(AM28,'【記載例】シフト記号表（勤務時間帯）'!$C$6:$K$35,9,FALSE))</f>
        <v>8</v>
      </c>
      <c r="AN29" s="230">
        <f>IF(AN28="","",VLOOKUP(AN28,'【記載例】シフト記号表（勤務時間帯）'!$C$6:$K$35,9,FALSE))</f>
        <v>8</v>
      </c>
      <c r="AO29" s="231" t="str">
        <f>IF(AO28="","",VLOOKUP(AO28,'【記載例】シフト記号表（勤務時間帯）'!$C$6:$K$35,9,FALSE))</f>
        <v/>
      </c>
      <c r="AP29" s="231" t="str">
        <f>IF(AP28="","",VLOOKUP(AP28,'【記載例】シフト記号表（勤務時間帯）'!$C$6:$K$35,9,FALSE))</f>
        <v/>
      </c>
      <c r="AQ29" s="231" t="str">
        <f>IF(AQ28="","",VLOOKUP(AQ28,'【記載例】シフト記号表（勤務時間帯）'!$C$6:$K$35,9,FALSE))</f>
        <v/>
      </c>
      <c r="AR29" s="231" t="str">
        <f>IF(AR28="","",VLOOKUP(AR28,'【記載例】シフト記号表（勤務時間帯）'!$C$6:$K$35,9,FALSE))</f>
        <v/>
      </c>
      <c r="AS29" s="231" t="str">
        <f>IF(AS28="","",VLOOKUP(AS28,'【記載例】シフト記号表（勤務時間帯）'!$C$6:$K$35,9,FALSE))</f>
        <v/>
      </c>
      <c r="AT29" s="232">
        <f>IF(AT28="","",VLOOKUP(AT28,'【記載例】シフト記号表（勤務時間帯）'!$C$6:$K$35,9,FALSE))</f>
        <v>8</v>
      </c>
      <c r="AU29" s="230" t="str">
        <f>IF(AU28="","",VLOOKUP(AU28,'【記載例】シフト記号表（勤務時間帯）'!$C$6:$K$35,9,FALSE))</f>
        <v/>
      </c>
      <c r="AV29" s="231" t="str">
        <f>IF(AV28="","",VLOOKUP(AV28,'【記載例】シフト記号表（勤務時間帯）'!$C$6:$K$35,9,FALSE))</f>
        <v/>
      </c>
      <c r="AW29" s="231" t="str">
        <f>IF(AW28="","",VLOOKUP(AW28,'【記載例】シフト記号表（勤務時間帯）'!$C$6:$K$35,9,FALSE))</f>
        <v/>
      </c>
      <c r="AX29" s="510">
        <f>IF($BB$3="４週",SUM(S29:AT29),IF($BB$3="暦月",SUM(S29:AW29),""))</f>
        <v>64</v>
      </c>
      <c r="AY29" s="511"/>
      <c r="AZ29" s="512">
        <f>IF($BB$3="４週",AX29/4,IF($BB$3="暦月",【記載例】認知症対応型通所!AX29/(【記載例】認知症対応型通所!$BB$8/7),""))</f>
        <v>16</v>
      </c>
      <c r="BA29" s="513"/>
      <c r="BB29" s="313"/>
      <c r="BC29" s="314"/>
      <c r="BD29" s="314"/>
      <c r="BE29" s="314"/>
      <c r="BF29" s="315"/>
    </row>
    <row r="30" spans="2:58" ht="20.25" customHeight="1" x14ac:dyDescent="0.4">
      <c r="B30" s="569"/>
      <c r="C30" s="386"/>
      <c r="D30" s="387"/>
      <c r="E30" s="388"/>
      <c r="F30" s="92" t="str">
        <f>C28</f>
        <v>生活相談員</v>
      </c>
      <c r="G30" s="389"/>
      <c r="H30" s="280"/>
      <c r="I30" s="278"/>
      <c r="J30" s="278"/>
      <c r="K30" s="279"/>
      <c r="L30" s="390"/>
      <c r="M30" s="340"/>
      <c r="N30" s="340"/>
      <c r="O30" s="341"/>
      <c r="P30" s="514" t="s">
        <v>50</v>
      </c>
      <c r="Q30" s="515"/>
      <c r="R30" s="516"/>
      <c r="S30" s="233">
        <f>IF(S28="","",VLOOKUP(S28,'【記載例】シフト記号表（勤務時間帯）'!$C$6:$U$35,19,FALSE))</f>
        <v>7</v>
      </c>
      <c r="T30" s="234" t="str">
        <f>IF(T28="","",VLOOKUP(T28,'【記載例】シフト記号表（勤務時間帯）'!$C$6:$U$35,19,FALSE))</f>
        <v/>
      </c>
      <c r="U30" s="234" t="str">
        <f>IF(U28="","",VLOOKUP(U28,'【記載例】シフト記号表（勤務時間帯）'!$C$6:$U$35,19,FALSE))</f>
        <v/>
      </c>
      <c r="V30" s="234" t="str">
        <f>IF(V28="","",VLOOKUP(V28,'【記載例】シフト記号表（勤務時間帯）'!$C$6:$U$35,19,FALSE))</f>
        <v/>
      </c>
      <c r="W30" s="234" t="str">
        <f>IF(W28="","",VLOOKUP(W28,'【記載例】シフト記号表（勤務時間帯）'!$C$6:$U$35,19,FALSE))</f>
        <v/>
      </c>
      <c r="X30" s="234" t="str">
        <f>IF(X28="","",VLOOKUP(X28,'【記載例】シフト記号表（勤務時間帯）'!$C$6:$U$35,19,FALSE))</f>
        <v/>
      </c>
      <c r="Y30" s="235">
        <f>IF(Y28="","",VLOOKUP(Y28,'【記載例】シフト記号表（勤務時間帯）'!$C$6:$U$35,19,FALSE))</f>
        <v>7</v>
      </c>
      <c r="Z30" s="233">
        <f>IF(Z28="","",VLOOKUP(Z28,'【記載例】シフト記号表（勤務時間帯）'!$C$6:$U$35,19,FALSE))</f>
        <v>7</v>
      </c>
      <c r="AA30" s="234" t="str">
        <f>IF(AA28="","",VLOOKUP(AA28,'【記載例】シフト記号表（勤務時間帯）'!$C$6:$U$35,19,FALSE))</f>
        <v/>
      </c>
      <c r="AB30" s="234" t="str">
        <f>IF(AB28="","",VLOOKUP(AB28,'【記載例】シフト記号表（勤務時間帯）'!$C$6:$U$35,19,FALSE))</f>
        <v/>
      </c>
      <c r="AC30" s="234" t="str">
        <f>IF(AC28="","",VLOOKUP(AC28,'【記載例】シフト記号表（勤務時間帯）'!$C$6:$U$35,19,FALSE))</f>
        <v/>
      </c>
      <c r="AD30" s="234" t="str">
        <f>IF(AD28="","",VLOOKUP(AD28,'【記載例】シフト記号表（勤務時間帯）'!$C$6:$U$35,19,FALSE))</f>
        <v/>
      </c>
      <c r="AE30" s="234" t="str">
        <f>IF(AE28="","",VLOOKUP(AE28,'【記載例】シフト記号表（勤務時間帯）'!$C$6:$U$35,19,FALSE))</f>
        <v/>
      </c>
      <c r="AF30" s="235">
        <f>IF(AF28="","",VLOOKUP(AF28,'【記載例】シフト記号表（勤務時間帯）'!$C$6:$U$35,19,FALSE))</f>
        <v>7</v>
      </c>
      <c r="AG30" s="233">
        <f>IF(AG28="","",VLOOKUP(AG28,'【記載例】シフト記号表（勤務時間帯）'!$C$6:$U$35,19,FALSE))</f>
        <v>7</v>
      </c>
      <c r="AH30" s="234" t="str">
        <f>IF(AH28="","",VLOOKUP(AH28,'【記載例】シフト記号表（勤務時間帯）'!$C$6:$U$35,19,FALSE))</f>
        <v/>
      </c>
      <c r="AI30" s="234" t="str">
        <f>IF(AI28="","",VLOOKUP(AI28,'【記載例】シフト記号表（勤務時間帯）'!$C$6:$U$35,19,FALSE))</f>
        <v/>
      </c>
      <c r="AJ30" s="234" t="str">
        <f>IF(AJ28="","",VLOOKUP(AJ28,'【記載例】シフト記号表（勤務時間帯）'!$C$6:$U$35,19,FALSE))</f>
        <v/>
      </c>
      <c r="AK30" s="234" t="str">
        <f>IF(AK28="","",VLOOKUP(AK28,'【記載例】シフト記号表（勤務時間帯）'!$C$6:$U$35,19,FALSE))</f>
        <v/>
      </c>
      <c r="AL30" s="234" t="str">
        <f>IF(AL28="","",VLOOKUP(AL28,'【記載例】シフト記号表（勤務時間帯）'!$C$6:$U$35,19,FALSE))</f>
        <v/>
      </c>
      <c r="AM30" s="235">
        <f>IF(AM28="","",VLOOKUP(AM28,'【記載例】シフト記号表（勤務時間帯）'!$C$6:$U$35,19,FALSE))</f>
        <v>7</v>
      </c>
      <c r="AN30" s="233">
        <f>IF(AN28="","",VLOOKUP(AN28,'【記載例】シフト記号表（勤務時間帯）'!$C$6:$U$35,19,FALSE))</f>
        <v>7</v>
      </c>
      <c r="AO30" s="234" t="str">
        <f>IF(AO28="","",VLOOKUP(AO28,'【記載例】シフト記号表（勤務時間帯）'!$C$6:$U$35,19,FALSE))</f>
        <v/>
      </c>
      <c r="AP30" s="234" t="str">
        <f>IF(AP28="","",VLOOKUP(AP28,'【記載例】シフト記号表（勤務時間帯）'!$C$6:$U$35,19,FALSE))</f>
        <v/>
      </c>
      <c r="AQ30" s="234" t="str">
        <f>IF(AQ28="","",VLOOKUP(AQ28,'【記載例】シフト記号表（勤務時間帯）'!$C$6:$U$35,19,FALSE))</f>
        <v/>
      </c>
      <c r="AR30" s="234" t="str">
        <f>IF(AR28="","",VLOOKUP(AR28,'【記載例】シフト記号表（勤務時間帯）'!$C$6:$U$35,19,FALSE))</f>
        <v/>
      </c>
      <c r="AS30" s="234" t="str">
        <f>IF(AS28="","",VLOOKUP(AS28,'【記載例】シフト記号表（勤務時間帯）'!$C$6:$U$35,19,FALSE))</f>
        <v/>
      </c>
      <c r="AT30" s="235">
        <f>IF(AT28="","",VLOOKUP(AT28,'【記載例】シフト記号表（勤務時間帯）'!$C$6:$U$35,19,FALSE))</f>
        <v>7</v>
      </c>
      <c r="AU30" s="233" t="str">
        <f>IF(AU28="","",VLOOKUP(AU28,'【記載例】シフト記号表（勤務時間帯）'!$C$6:$U$35,19,FALSE))</f>
        <v/>
      </c>
      <c r="AV30" s="234" t="str">
        <f>IF(AV28="","",VLOOKUP(AV28,'【記載例】シフト記号表（勤務時間帯）'!$C$6:$U$35,19,FALSE))</f>
        <v/>
      </c>
      <c r="AW30" s="234" t="str">
        <f>IF(AW28="","",VLOOKUP(AW28,'【記載例】シフト記号表（勤務時間帯）'!$C$6:$U$35,19,FALSE))</f>
        <v/>
      </c>
      <c r="AX30" s="517">
        <f>IF($BB$3="４週",SUM(S30:AT30),IF($BB$3="暦月",SUM(S30:AW30),""))</f>
        <v>56</v>
      </c>
      <c r="AY30" s="518"/>
      <c r="AZ30" s="531">
        <f>IF($BB$3="４週",AX30/4,IF($BB$3="暦月",【記載例】認知症対応型通所!AX30/(【記載例】認知症対応型通所!$BB$8/7),""))</f>
        <v>14</v>
      </c>
      <c r="BA30" s="532"/>
      <c r="BB30" s="316"/>
      <c r="BC30" s="317"/>
      <c r="BD30" s="317"/>
      <c r="BE30" s="317"/>
      <c r="BF30" s="318"/>
    </row>
    <row r="31" spans="2:58" ht="20.25" customHeight="1" x14ac:dyDescent="0.4">
      <c r="B31" s="569">
        <f>B28+1</f>
        <v>4</v>
      </c>
      <c r="C31" s="380" t="s">
        <v>5</v>
      </c>
      <c r="D31" s="381"/>
      <c r="E31" s="382"/>
      <c r="F31" s="115"/>
      <c r="G31" s="274" t="s">
        <v>122</v>
      </c>
      <c r="H31" s="277" t="s">
        <v>14</v>
      </c>
      <c r="I31" s="278"/>
      <c r="J31" s="278"/>
      <c r="K31" s="279"/>
      <c r="L31" s="284" t="s">
        <v>130</v>
      </c>
      <c r="M31" s="285"/>
      <c r="N31" s="285"/>
      <c r="O31" s="286"/>
      <c r="P31" s="582" t="s">
        <v>49</v>
      </c>
      <c r="Q31" s="583"/>
      <c r="R31" s="58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570"/>
      <c r="AY31" s="571"/>
      <c r="AZ31" s="572"/>
      <c r="BA31" s="573"/>
      <c r="BB31" s="310" t="s">
        <v>140</v>
      </c>
      <c r="BC31" s="311"/>
      <c r="BD31" s="311"/>
      <c r="BE31" s="311"/>
      <c r="BF31" s="312"/>
    </row>
    <row r="32" spans="2:58" ht="20.25" customHeight="1" x14ac:dyDescent="0.4">
      <c r="B32" s="569"/>
      <c r="C32" s="383"/>
      <c r="D32" s="384"/>
      <c r="E32" s="385"/>
      <c r="F32" s="92"/>
      <c r="G32" s="275"/>
      <c r="H32" s="280"/>
      <c r="I32" s="278"/>
      <c r="J32" s="278"/>
      <c r="K32" s="279"/>
      <c r="L32" s="287"/>
      <c r="M32" s="288"/>
      <c r="N32" s="288"/>
      <c r="O32" s="289"/>
      <c r="P32" s="507" t="s">
        <v>15</v>
      </c>
      <c r="Q32" s="508"/>
      <c r="R32" s="509"/>
      <c r="S32" s="230">
        <f>IF(S31="","",VLOOKUP(S31,'【記載例】シフト記号表（勤務時間帯）'!$C$6:$K$35,9,FALSE))</f>
        <v>4</v>
      </c>
      <c r="T32" s="231" t="str">
        <f>IF(T31="","",VLOOKUP(T31,'【記載例】シフト記号表（勤務時間帯）'!$C$6:$K$35,9,FALSE))</f>
        <v/>
      </c>
      <c r="U32" s="231">
        <f>IF(U31="","",VLOOKUP(U31,'【記載例】シフト記号表（勤務時間帯）'!$C$6:$K$35,9,FALSE))</f>
        <v>4</v>
      </c>
      <c r="V32" s="231">
        <f>IF(V31="","",VLOOKUP(V31,'【記載例】シフト記号表（勤務時間帯）'!$C$6:$K$35,9,FALSE))</f>
        <v>4</v>
      </c>
      <c r="W32" s="231" t="str">
        <f>IF(W31="","",VLOOKUP(W31,'【記載例】シフト記号表（勤務時間帯）'!$C$6:$K$35,9,FALSE))</f>
        <v/>
      </c>
      <c r="X32" s="231">
        <f>IF(X31="","",VLOOKUP(X31,'【記載例】シフト記号表（勤務時間帯）'!$C$6:$K$35,9,FALSE))</f>
        <v>4</v>
      </c>
      <c r="Y32" s="232" t="str">
        <f>IF(Y31="","",VLOOKUP(Y31,'【記載例】シフト記号表（勤務時間帯）'!$C$6:$K$35,9,FALSE))</f>
        <v/>
      </c>
      <c r="Z32" s="230">
        <f>IF(Z31="","",VLOOKUP(Z31,'【記載例】シフト記号表（勤務時間帯）'!$C$6:$K$35,9,FALSE))</f>
        <v>4</v>
      </c>
      <c r="AA32" s="231" t="str">
        <f>IF(AA31="","",VLOOKUP(AA31,'【記載例】シフト記号表（勤務時間帯）'!$C$6:$K$35,9,FALSE))</f>
        <v/>
      </c>
      <c r="AB32" s="231">
        <f>IF(AB31="","",VLOOKUP(AB31,'【記載例】シフト記号表（勤務時間帯）'!$C$6:$K$35,9,FALSE))</f>
        <v>4</v>
      </c>
      <c r="AC32" s="231">
        <f>IF(AC31="","",VLOOKUP(AC31,'【記載例】シフト記号表（勤務時間帯）'!$C$6:$K$35,9,FALSE))</f>
        <v>4</v>
      </c>
      <c r="AD32" s="231" t="str">
        <f>IF(AD31="","",VLOOKUP(AD31,'【記載例】シフト記号表（勤務時間帯）'!$C$6:$K$35,9,FALSE))</f>
        <v/>
      </c>
      <c r="AE32" s="231">
        <f>IF(AE31="","",VLOOKUP(AE31,'【記載例】シフト記号表（勤務時間帯）'!$C$6:$K$35,9,FALSE))</f>
        <v>4</v>
      </c>
      <c r="AF32" s="232" t="str">
        <f>IF(AF31="","",VLOOKUP(AF31,'【記載例】シフト記号表（勤務時間帯）'!$C$6:$K$35,9,FALSE))</f>
        <v/>
      </c>
      <c r="AG32" s="230">
        <f>IF(AG31="","",VLOOKUP(AG31,'【記載例】シフト記号表（勤務時間帯）'!$C$6:$K$35,9,FALSE))</f>
        <v>4</v>
      </c>
      <c r="AH32" s="231" t="str">
        <f>IF(AH31="","",VLOOKUP(AH31,'【記載例】シフト記号表（勤務時間帯）'!$C$6:$K$35,9,FALSE))</f>
        <v/>
      </c>
      <c r="AI32" s="231">
        <f>IF(AI31="","",VLOOKUP(AI31,'【記載例】シフト記号表（勤務時間帯）'!$C$6:$K$35,9,FALSE))</f>
        <v>4</v>
      </c>
      <c r="AJ32" s="231">
        <f>IF(AJ31="","",VLOOKUP(AJ31,'【記載例】シフト記号表（勤務時間帯）'!$C$6:$K$35,9,FALSE))</f>
        <v>4</v>
      </c>
      <c r="AK32" s="231" t="str">
        <f>IF(AK31="","",VLOOKUP(AK31,'【記載例】シフト記号表（勤務時間帯）'!$C$6:$K$35,9,FALSE))</f>
        <v/>
      </c>
      <c r="AL32" s="231">
        <f>IF(AL31="","",VLOOKUP(AL31,'【記載例】シフト記号表（勤務時間帯）'!$C$6:$K$35,9,FALSE))</f>
        <v>4</v>
      </c>
      <c r="AM32" s="232" t="str">
        <f>IF(AM31="","",VLOOKUP(AM31,'【記載例】シフト記号表（勤務時間帯）'!$C$6:$K$35,9,FALSE))</f>
        <v/>
      </c>
      <c r="AN32" s="230">
        <f>IF(AN31="","",VLOOKUP(AN31,'【記載例】シフト記号表（勤務時間帯）'!$C$6:$K$35,9,FALSE))</f>
        <v>4</v>
      </c>
      <c r="AO32" s="231" t="str">
        <f>IF(AO31="","",VLOOKUP(AO31,'【記載例】シフト記号表（勤務時間帯）'!$C$6:$K$35,9,FALSE))</f>
        <v/>
      </c>
      <c r="AP32" s="231">
        <f>IF(AP31="","",VLOOKUP(AP31,'【記載例】シフト記号表（勤務時間帯）'!$C$6:$K$35,9,FALSE))</f>
        <v>4</v>
      </c>
      <c r="AQ32" s="231">
        <f>IF(AQ31="","",VLOOKUP(AQ31,'【記載例】シフト記号表（勤務時間帯）'!$C$6:$K$35,9,FALSE))</f>
        <v>4</v>
      </c>
      <c r="AR32" s="231" t="str">
        <f>IF(AR31="","",VLOOKUP(AR31,'【記載例】シフト記号表（勤務時間帯）'!$C$6:$K$35,9,FALSE))</f>
        <v/>
      </c>
      <c r="AS32" s="231">
        <f>IF(AS31="","",VLOOKUP(AS31,'【記載例】シフト記号表（勤務時間帯）'!$C$6:$K$35,9,FALSE))</f>
        <v>4</v>
      </c>
      <c r="AT32" s="232" t="str">
        <f>IF(AT31="","",VLOOKUP(AT31,'【記載例】シフト記号表（勤務時間帯）'!$C$6:$K$35,9,FALSE))</f>
        <v/>
      </c>
      <c r="AU32" s="230" t="str">
        <f>IF(AU31="","",VLOOKUP(AU31,'【記載例】シフト記号表（勤務時間帯）'!$C$6:$K$35,9,FALSE))</f>
        <v/>
      </c>
      <c r="AV32" s="231" t="str">
        <f>IF(AV31="","",VLOOKUP(AV31,'【記載例】シフト記号表（勤務時間帯）'!$C$6:$K$35,9,FALSE))</f>
        <v/>
      </c>
      <c r="AW32" s="231" t="str">
        <f>IF(AW31="","",VLOOKUP(AW31,'【記載例】シフト記号表（勤務時間帯）'!$C$6:$K$35,9,FALSE))</f>
        <v/>
      </c>
      <c r="AX32" s="510">
        <f>IF($BB$3="４週",SUM(S32:AT32),IF($BB$3="暦月",SUM(S32:AW32),""))</f>
        <v>64</v>
      </c>
      <c r="AY32" s="511"/>
      <c r="AZ32" s="512">
        <f>IF($BB$3="４週",AX32/4,IF($BB$3="暦月",【記載例】認知症対応型通所!AX32/(【記載例】認知症対応型通所!$BB$8/7),""))</f>
        <v>16</v>
      </c>
      <c r="BA32" s="513"/>
      <c r="BB32" s="313"/>
      <c r="BC32" s="314"/>
      <c r="BD32" s="314"/>
      <c r="BE32" s="314"/>
      <c r="BF32" s="315"/>
    </row>
    <row r="33" spans="2:58" ht="20.25" customHeight="1" x14ac:dyDescent="0.4">
      <c r="B33" s="569"/>
      <c r="C33" s="386"/>
      <c r="D33" s="387"/>
      <c r="E33" s="388"/>
      <c r="F33" s="92" t="str">
        <f>C31</f>
        <v>看護職員</v>
      </c>
      <c r="G33" s="389"/>
      <c r="H33" s="280"/>
      <c r="I33" s="278"/>
      <c r="J33" s="278"/>
      <c r="K33" s="279"/>
      <c r="L33" s="390"/>
      <c r="M33" s="340"/>
      <c r="N33" s="340"/>
      <c r="O33" s="341"/>
      <c r="P33" s="514" t="s">
        <v>50</v>
      </c>
      <c r="Q33" s="515"/>
      <c r="R33" s="516"/>
      <c r="S33" s="233">
        <f>IF(S31="","",VLOOKUP(S31,'【記載例】シフト記号表（勤務時間帯）'!$C$6:$U$35,19,FALSE))</f>
        <v>4</v>
      </c>
      <c r="T33" s="234" t="str">
        <f>IF(T31="","",VLOOKUP(T31,'【記載例】シフト記号表（勤務時間帯）'!$C$6:$U$35,19,FALSE))</f>
        <v/>
      </c>
      <c r="U33" s="234">
        <f>IF(U31="","",VLOOKUP(U31,'【記載例】シフト記号表（勤務時間帯）'!$C$6:$U$35,19,FALSE))</f>
        <v>4</v>
      </c>
      <c r="V33" s="234">
        <f>IF(V31="","",VLOOKUP(V31,'【記載例】シフト記号表（勤務時間帯）'!$C$6:$U$35,19,FALSE))</f>
        <v>4</v>
      </c>
      <c r="W33" s="234" t="str">
        <f>IF(W31="","",VLOOKUP(W31,'【記載例】シフト記号表（勤務時間帯）'!$C$6:$U$35,19,FALSE))</f>
        <v/>
      </c>
      <c r="X33" s="234">
        <f>IF(X31="","",VLOOKUP(X31,'【記載例】シフト記号表（勤務時間帯）'!$C$6:$U$35,19,FALSE))</f>
        <v>4</v>
      </c>
      <c r="Y33" s="235" t="str">
        <f>IF(Y31="","",VLOOKUP(Y31,'【記載例】シフト記号表（勤務時間帯）'!$C$6:$U$35,19,FALSE))</f>
        <v/>
      </c>
      <c r="Z33" s="233">
        <f>IF(Z31="","",VLOOKUP(Z31,'【記載例】シフト記号表（勤務時間帯）'!$C$6:$U$35,19,FALSE))</f>
        <v>4</v>
      </c>
      <c r="AA33" s="234" t="str">
        <f>IF(AA31="","",VLOOKUP(AA31,'【記載例】シフト記号表（勤務時間帯）'!$C$6:$U$35,19,FALSE))</f>
        <v/>
      </c>
      <c r="AB33" s="234">
        <f>IF(AB31="","",VLOOKUP(AB31,'【記載例】シフト記号表（勤務時間帯）'!$C$6:$U$35,19,FALSE))</f>
        <v>4</v>
      </c>
      <c r="AC33" s="234">
        <f>IF(AC31="","",VLOOKUP(AC31,'【記載例】シフト記号表（勤務時間帯）'!$C$6:$U$35,19,FALSE))</f>
        <v>4</v>
      </c>
      <c r="AD33" s="234" t="str">
        <f>IF(AD31="","",VLOOKUP(AD31,'【記載例】シフト記号表（勤務時間帯）'!$C$6:$U$35,19,FALSE))</f>
        <v/>
      </c>
      <c r="AE33" s="234">
        <f>IF(AE31="","",VLOOKUP(AE31,'【記載例】シフト記号表（勤務時間帯）'!$C$6:$U$35,19,FALSE))</f>
        <v>4</v>
      </c>
      <c r="AF33" s="235" t="str">
        <f>IF(AF31="","",VLOOKUP(AF31,'【記載例】シフト記号表（勤務時間帯）'!$C$6:$U$35,19,FALSE))</f>
        <v/>
      </c>
      <c r="AG33" s="233">
        <f>IF(AG31="","",VLOOKUP(AG31,'【記載例】シフト記号表（勤務時間帯）'!$C$6:$U$35,19,FALSE))</f>
        <v>4</v>
      </c>
      <c r="AH33" s="234" t="str">
        <f>IF(AH31="","",VLOOKUP(AH31,'【記載例】シフト記号表（勤務時間帯）'!$C$6:$U$35,19,FALSE))</f>
        <v/>
      </c>
      <c r="AI33" s="234">
        <f>IF(AI31="","",VLOOKUP(AI31,'【記載例】シフト記号表（勤務時間帯）'!$C$6:$U$35,19,FALSE))</f>
        <v>4</v>
      </c>
      <c r="AJ33" s="234">
        <f>IF(AJ31="","",VLOOKUP(AJ31,'【記載例】シフト記号表（勤務時間帯）'!$C$6:$U$35,19,FALSE))</f>
        <v>4</v>
      </c>
      <c r="AK33" s="234" t="str">
        <f>IF(AK31="","",VLOOKUP(AK31,'【記載例】シフト記号表（勤務時間帯）'!$C$6:$U$35,19,FALSE))</f>
        <v/>
      </c>
      <c r="AL33" s="234">
        <f>IF(AL31="","",VLOOKUP(AL31,'【記載例】シフト記号表（勤務時間帯）'!$C$6:$U$35,19,FALSE))</f>
        <v>4</v>
      </c>
      <c r="AM33" s="235" t="str">
        <f>IF(AM31="","",VLOOKUP(AM31,'【記載例】シフト記号表（勤務時間帯）'!$C$6:$U$35,19,FALSE))</f>
        <v/>
      </c>
      <c r="AN33" s="233">
        <f>IF(AN31="","",VLOOKUP(AN31,'【記載例】シフト記号表（勤務時間帯）'!$C$6:$U$35,19,FALSE))</f>
        <v>4</v>
      </c>
      <c r="AO33" s="234" t="str">
        <f>IF(AO31="","",VLOOKUP(AO31,'【記載例】シフト記号表（勤務時間帯）'!$C$6:$U$35,19,FALSE))</f>
        <v/>
      </c>
      <c r="AP33" s="234">
        <f>IF(AP31="","",VLOOKUP(AP31,'【記載例】シフト記号表（勤務時間帯）'!$C$6:$U$35,19,FALSE))</f>
        <v>4</v>
      </c>
      <c r="AQ33" s="234">
        <f>IF(AQ31="","",VLOOKUP(AQ31,'【記載例】シフト記号表（勤務時間帯）'!$C$6:$U$35,19,FALSE))</f>
        <v>4</v>
      </c>
      <c r="AR33" s="234" t="str">
        <f>IF(AR31="","",VLOOKUP(AR31,'【記載例】シフト記号表（勤務時間帯）'!$C$6:$U$35,19,FALSE))</f>
        <v/>
      </c>
      <c r="AS33" s="234">
        <f>IF(AS31="","",VLOOKUP(AS31,'【記載例】シフト記号表（勤務時間帯）'!$C$6:$U$35,19,FALSE))</f>
        <v>4</v>
      </c>
      <c r="AT33" s="235" t="str">
        <f>IF(AT31="","",VLOOKUP(AT31,'【記載例】シフト記号表（勤務時間帯）'!$C$6:$U$35,19,FALSE))</f>
        <v/>
      </c>
      <c r="AU33" s="233" t="str">
        <f>IF(AU31="","",VLOOKUP(AU31,'【記載例】シフト記号表（勤務時間帯）'!$C$6:$U$35,19,FALSE))</f>
        <v/>
      </c>
      <c r="AV33" s="234" t="str">
        <f>IF(AV31="","",VLOOKUP(AV31,'【記載例】シフト記号表（勤務時間帯）'!$C$6:$U$35,19,FALSE))</f>
        <v/>
      </c>
      <c r="AW33" s="234" t="str">
        <f>IF(AW31="","",VLOOKUP(AW31,'【記載例】シフト記号表（勤務時間帯）'!$C$6:$U$35,19,FALSE))</f>
        <v/>
      </c>
      <c r="AX33" s="517">
        <f>IF($BB$3="４週",SUM(S33:AT33),IF($BB$3="暦月",SUM(S33:AW33),""))</f>
        <v>64</v>
      </c>
      <c r="AY33" s="518"/>
      <c r="AZ33" s="531">
        <f>IF($BB$3="４週",AX33/4,IF($BB$3="暦月",【記載例】認知症対応型通所!AX33/(【記載例】認知症対応型通所!$BB$8/7),""))</f>
        <v>16</v>
      </c>
      <c r="BA33" s="532"/>
      <c r="BB33" s="316"/>
      <c r="BC33" s="317"/>
      <c r="BD33" s="317"/>
      <c r="BE33" s="317"/>
      <c r="BF33" s="318"/>
    </row>
    <row r="34" spans="2:58" ht="20.25" customHeight="1" x14ac:dyDescent="0.4">
      <c r="B34" s="569">
        <f>B31+1</f>
        <v>5</v>
      </c>
      <c r="C34" s="380" t="s">
        <v>5</v>
      </c>
      <c r="D34" s="381"/>
      <c r="E34" s="382"/>
      <c r="F34" s="115"/>
      <c r="G34" s="274" t="s">
        <v>197</v>
      </c>
      <c r="H34" s="277" t="s">
        <v>6</v>
      </c>
      <c r="I34" s="278"/>
      <c r="J34" s="278"/>
      <c r="K34" s="279"/>
      <c r="L34" s="284" t="s">
        <v>132</v>
      </c>
      <c r="M34" s="285"/>
      <c r="N34" s="285"/>
      <c r="O34" s="286"/>
      <c r="P34" s="582" t="s">
        <v>49</v>
      </c>
      <c r="Q34" s="583"/>
      <c r="R34" s="58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570"/>
      <c r="AY34" s="571"/>
      <c r="AZ34" s="572"/>
      <c r="BA34" s="573"/>
      <c r="BB34" s="310" t="s">
        <v>135</v>
      </c>
      <c r="BC34" s="311"/>
      <c r="BD34" s="311"/>
      <c r="BE34" s="311"/>
      <c r="BF34" s="312"/>
    </row>
    <row r="35" spans="2:58" ht="20.25" customHeight="1" x14ac:dyDescent="0.4">
      <c r="B35" s="569"/>
      <c r="C35" s="383"/>
      <c r="D35" s="384"/>
      <c r="E35" s="385"/>
      <c r="F35" s="92"/>
      <c r="G35" s="275"/>
      <c r="H35" s="280"/>
      <c r="I35" s="278"/>
      <c r="J35" s="278"/>
      <c r="K35" s="279"/>
      <c r="L35" s="287"/>
      <c r="M35" s="288"/>
      <c r="N35" s="288"/>
      <c r="O35" s="289"/>
      <c r="P35" s="507" t="s">
        <v>15</v>
      </c>
      <c r="Q35" s="508"/>
      <c r="R35" s="509"/>
      <c r="S35" s="230" t="str">
        <f>IF(S34="","",VLOOKUP(S34,'【記載例】シフト記号表（勤務時間帯）'!$C$6:$K$35,9,FALSE))</f>
        <v/>
      </c>
      <c r="T35" s="231">
        <f>IF(T34="","",VLOOKUP(T34,'【記載例】シフト記号表（勤務時間帯）'!$C$6:$K$35,9,FALSE))</f>
        <v>4</v>
      </c>
      <c r="U35" s="231" t="str">
        <f>IF(U34="","",VLOOKUP(U34,'【記載例】シフト記号表（勤務時間帯）'!$C$6:$K$35,9,FALSE))</f>
        <v/>
      </c>
      <c r="V35" s="231" t="str">
        <f>IF(V34="","",VLOOKUP(V34,'【記載例】シフト記号表（勤務時間帯）'!$C$6:$K$35,9,FALSE))</f>
        <v/>
      </c>
      <c r="W35" s="231">
        <f>IF(W34="","",VLOOKUP(W34,'【記載例】シフト記号表（勤務時間帯）'!$C$6:$K$35,9,FALSE))</f>
        <v>4</v>
      </c>
      <c r="X35" s="231" t="str">
        <f>IF(X34="","",VLOOKUP(X34,'【記載例】シフト記号表（勤務時間帯）'!$C$6:$K$35,9,FALSE))</f>
        <v/>
      </c>
      <c r="Y35" s="232">
        <f>IF(Y34="","",VLOOKUP(Y34,'【記載例】シフト記号表（勤務時間帯）'!$C$6:$K$35,9,FALSE))</f>
        <v>4</v>
      </c>
      <c r="Z35" s="230" t="str">
        <f>IF(Z34="","",VLOOKUP(Z34,'【記載例】シフト記号表（勤務時間帯）'!$C$6:$K$35,9,FALSE))</f>
        <v/>
      </c>
      <c r="AA35" s="231">
        <f>IF(AA34="","",VLOOKUP(AA34,'【記載例】シフト記号表（勤務時間帯）'!$C$6:$K$35,9,FALSE))</f>
        <v>4</v>
      </c>
      <c r="AB35" s="231" t="str">
        <f>IF(AB34="","",VLOOKUP(AB34,'【記載例】シフト記号表（勤務時間帯）'!$C$6:$K$35,9,FALSE))</f>
        <v/>
      </c>
      <c r="AC35" s="231" t="str">
        <f>IF(AC34="","",VLOOKUP(AC34,'【記載例】シフト記号表（勤務時間帯）'!$C$6:$K$35,9,FALSE))</f>
        <v/>
      </c>
      <c r="AD35" s="231">
        <f>IF(AD34="","",VLOOKUP(AD34,'【記載例】シフト記号表（勤務時間帯）'!$C$6:$K$35,9,FALSE))</f>
        <v>4</v>
      </c>
      <c r="AE35" s="231" t="str">
        <f>IF(AE34="","",VLOOKUP(AE34,'【記載例】シフト記号表（勤務時間帯）'!$C$6:$K$35,9,FALSE))</f>
        <v/>
      </c>
      <c r="AF35" s="232">
        <f>IF(AF34="","",VLOOKUP(AF34,'【記載例】シフト記号表（勤務時間帯）'!$C$6:$K$35,9,FALSE))</f>
        <v>4</v>
      </c>
      <c r="AG35" s="230" t="str">
        <f>IF(AG34="","",VLOOKUP(AG34,'【記載例】シフト記号表（勤務時間帯）'!$C$6:$K$35,9,FALSE))</f>
        <v/>
      </c>
      <c r="AH35" s="231">
        <f>IF(AH34="","",VLOOKUP(AH34,'【記載例】シフト記号表（勤務時間帯）'!$C$6:$K$35,9,FALSE))</f>
        <v>4</v>
      </c>
      <c r="AI35" s="231" t="str">
        <f>IF(AI34="","",VLOOKUP(AI34,'【記載例】シフト記号表（勤務時間帯）'!$C$6:$K$35,9,FALSE))</f>
        <v/>
      </c>
      <c r="AJ35" s="231" t="str">
        <f>IF(AJ34="","",VLOOKUP(AJ34,'【記載例】シフト記号表（勤務時間帯）'!$C$6:$K$35,9,FALSE))</f>
        <v/>
      </c>
      <c r="AK35" s="231">
        <f>IF(AK34="","",VLOOKUP(AK34,'【記載例】シフト記号表（勤務時間帯）'!$C$6:$K$35,9,FALSE))</f>
        <v>4</v>
      </c>
      <c r="AL35" s="231" t="str">
        <f>IF(AL34="","",VLOOKUP(AL34,'【記載例】シフト記号表（勤務時間帯）'!$C$6:$K$35,9,FALSE))</f>
        <v/>
      </c>
      <c r="AM35" s="232">
        <f>IF(AM34="","",VLOOKUP(AM34,'【記載例】シフト記号表（勤務時間帯）'!$C$6:$K$35,9,FALSE))</f>
        <v>4</v>
      </c>
      <c r="AN35" s="230" t="str">
        <f>IF(AN34="","",VLOOKUP(AN34,'【記載例】シフト記号表（勤務時間帯）'!$C$6:$K$35,9,FALSE))</f>
        <v/>
      </c>
      <c r="AO35" s="231">
        <f>IF(AO34="","",VLOOKUP(AO34,'【記載例】シフト記号表（勤務時間帯）'!$C$6:$K$35,9,FALSE))</f>
        <v>4</v>
      </c>
      <c r="AP35" s="231" t="str">
        <f>IF(AP34="","",VLOOKUP(AP34,'【記載例】シフト記号表（勤務時間帯）'!$C$6:$K$35,9,FALSE))</f>
        <v/>
      </c>
      <c r="AQ35" s="231" t="str">
        <f>IF(AQ34="","",VLOOKUP(AQ34,'【記載例】シフト記号表（勤務時間帯）'!$C$6:$K$35,9,FALSE))</f>
        <v/>
      </c>
      <c r="AR35" s="231">
        <f>IF(AR34="","",VLOOKUP(AR34,'【記載例】シフト記号表（勤務時間帯）'!$C$6:$K$35,9,FALSE))</f>
        <v>4</v>
      </c>
      <c r="AS35" s="231" t="str">
        <f>IF(AS34="","",VLOOKUP(AS34,'【記載例】シフト記号表（勤務時間帯）'!$C$6:$K$35,9,FALSE))</f>
        <v/>
      </c>
      <c r="AT35" s="232">
        <f>IF(AT34="","",VLOOKUP(AT34,'【記載例】シフト記号表（勤務時間帯）'!$C$6:$K$35,9,FALSE))</f>
        <v>4</v>
      </c>
      <c r="AU35" s="230" t="str">
        <f>IF(AU34="","",VLOOKUP(AU34,'【記載例】シフト記号表（勤務時間帯）'!$C$6:$K$35,9,FALSE))</f>
        <v/>
      </c>
      <c r="AV35" s="231" t="str">
        <f>IF(AV34="","",VLOOKUP(AV34,'【記載例】シフト記号表（勤務時間帯）'!$C$6:$K$35,9,FALSE))</f>
        <v/>
      </c>
      <c r="AW35" s="231" t="str">
        <f>IF(AW34="","",VLOOKUP(AW34,'【記載例】シフト記号表（勤務時間帯）'!$C$6:$K$35,9,FALSE))</f>
        <v/>
      </c>
      <c r="AX35" s="510">
        <f>IF($BB$3="４週",SUM(S35:AT35),IF($BB$3="暦月",SUM(S35:AW35),""))</f>
        <v>48</v>
      </c>
      <c r="AY35" s="511"/>
      <c r="AZ35" s="512">
        <f>IF($BB$3="４週",AX35/4,IF($BB$3="暦月",【記載例】認知症対応型通所!AX35/(【記載例】認知症対応型通所!$BB$8/7),""))</f>
        <v>12</v>
      </c>
      <c r="BA35" s="513"/>
      <c r="BB35" s="313"/>
      <c r="BC35" s="314"/>
      <c r="BD35" s="314"/>
      <c r="BE35" s="314"/>
      <c r="BF35" s="315"/>
    </row>
    <row r="36" spans="2:58" ht="20.25" customHeight="1" x14ac:dyDescent="0.4">
      <c r="B36" s="569"/>
      <c r="C36" s="386"/>
      <c r="D36" s="387"/>
      <c r="E36" s="388"/>
      <c r="F36" s="92" t="str">
        <f>C34</f>
        <v>看護職員</v>
      </c>
      <c r="G36" s="389"/>
      <c r="H36" s="280"/>
      <c r="I36" s="278"/>
      <c r="J36" s="278"/>
      <c r="K36" s="279"/>
      <c r="L36" s="390"/>
      <c r="M36" s="340"/>
      <c r="N36" s="340"/>
      <c r="O36" s="341"/>
      <c r="P36" s="514" t="s">
        <v>50</v>
      </c>
      <c r="Q36" s="515"/>
      <c r="R36" s="516"/>
      <c r="S36" s="233" t="str">
        <f>IF(S34="","",VLOOKUP(S34,'【記載例】シフト記号表（勤務時間帯）'!$C$6:$U$35,19,FALSE))</f>
        <v/>
      </c>
      <c r="T36" s="234">
        <f>IF(T34="","",VLOOKUP(T34,'【記載例】シフト記号表（勤務時間帯）'!$C$6:$U$35,19,FALSE))</f>
        <v>4</v>
      </c>
      <c r="U36" s="234" t="str">
        <f>IF(U34="","",VLOOKUP(U34,'【記載例】シフト記号表（勤務時間帯）'!$C$6:$U$35,19,FALSE))</f>
        <v/>
      </c>
      <c r="V36" s="234" t="str">
        <f>IF(V34="","",VLOOKUP(V34,'【記載例】シフト記号表（勤務時間帯）'!$C$6:$U$35,19,FALSE))</f>
        <v/>
      </c>
      <c r="W36" s="234">
        <f>IF(W34="","",VLOOKUP(W34,'【記載例】シフト記号表（勤務時間帯）'!$C$6:$U$35,19,FALSE))</f>
        <v>4</v>
      </c>
      <c r="X36" s="234" t="str">
        <f>IF(X34="","",VLOOKUP(X34,'【記載例】シフト記号表（勤務時間帯）'!$C$6:$U$35,19,FALSE))</f>
        <v/>
      </c>
      <c r="Y36" s="235">
        <f>IF(Y34="","",VLOOKUP(Y34,'【記載例】シフト記号表（勤務時間帯）'!$C$6:$U$35,19,FALSE))</f>
        <v>4</v>
      </c>
      <c r="Z36" s="233" t="str">
        <f>IF(Z34="","",VLOOKUP(Z34,'【記載例】シフト記号表（勤務時間帯）'!$C$6:$U$35,19,FALSE))</f>
        <v/>
      </c>
      <c r="AA36" s="234">
        <f>IF(AA34="","",VLOOKUP(AA34,'【記載例】シフト記号表（勤務時間帯）'!$C$6:$U$35,19,FALSE))</f>
        <v>4</v>
      </c>
      <c r="AB36" s="234" t="str">
        <f>IF(AB34="","",VLOOKUP(AB34,'【記載例】シフト記号表（勤務時間帯）'!$C$6:$U$35,19,FALSE))</f>
        <v/>
      </c>
      <c r="AC36" s="234" t="str">
        <f>IF(AC34="","",VLOOKUP(AC34,'【記載例】シフト記号表（勤務時間帯）'!$C$6:$U$35,19,FALSE))</f>
        <v/>
      </c>
      <c r="AD36" s="234">
        <f>IF(AD34="","",VLOOKUP(AD34,'【記載例】シフト記号表（勤務時間帯）'!$C$6:$U$35,19,FALSE))</f>
        <v>4</v>
      </c>
      <c r="AE36" s="234" t="str">
        <f>IF(AE34="","",VLOOKUP(AE34,'【記載例】シフト記号表（勤務時間帯）'!$C$6:$U$35,19,FALSE))</f>
        <v/>
      </c>
      <c r="AF36" s="235">
        <f>IF(AF34="","",VLOOKUP(AF34,'【記載例】シフト記号表（勤務時間帯）'!$C$6:$U$35,19,FALSE))</f>
        <v>4</v>
      </c>
      <c r="AG36" s="233" t="str">
        <f>IF(AG34="","",VLOOKUP(AG34,'【記載例】シフト記号表（勤務時間帯）'!$C$6:$U$35,19,FALSE))</f>
        <v/>
      </c>
      <c r="AH36" s="234">
        <f>IF(AH34="","",VLOOKUP(AH34,'【記載例】シフト記号表（勤務時間帯）'!$C$6:$U$35,19,FALSE))</f>
        <v>4</v>
      </c>
      <c r="AI36" s="234" t="str">
        <f>IF(AI34="","",VLOOKUP(AI34,'【記載例】シフト記号表（勤務時間帯）'!$C$6:$U$35,19,FALSE))</f>
        <v/>
      </c>
      <c r="AJ36" s="234" t="str">
        <f>IF(AJ34="","",VLOOKUP(AJ34,'【記載例】シフト記号表（勤務時間帯）'!$C$6:$U$35,19,FALSE))</f>
        <v/>
      </c>
      <c r="AK36" s="234">
        <f>IF(AK34="","",VLOOKUP(AK34,'【記載例】シフト記号表（勤務時間帯）'!$C$6:$U$35,19,FALSE))</f>
        <v>4</v>
      </c>
      <c r="AL36" s="234" t="str">
        <f>IF(AL34="","",VLOOKUP(AL34,'【記載例】シフト記号表（勤務時間帯）'!$C$6:$U$35,19,FALSE))</f>
        <v/>
      </c>
      <c r="AM36" s="235">
        <f>IF(AM34="","",VLOOKUP(AM34,'【記載例】シフト記号表（勤務時間帯）'!$C$6:$U$35,19,FALSE))</f>
        <v>4</v>
      </c>
      <c r="AN36" s="233" t="str">
        <f>IF(AN34="","",VLOOKUP(AN34,'【記載例】シフト記号表（勤務時間帯）'!$C$6:$U$35,19,FALSE))</f>
        <v/>
      </c>
      <c r="AO36" s="234">
        <f>IF(AO34="","",VLOOKUP(AO34,'【記載例】シフト記号表（勤務時間帯）'!$C$6:$U$35,19,FALSE))</f>
        <v>4</v>
      </c>
      <c r="AP36" s="234" t="str">
        <f>IF(AP34="","",VLOOKUP(AP34,'【記載例】シフト記号表（勤務時間帯）'!$C$6:$U$35,19,FALSE))</f>
        <v/>
      </c>
      <c r="AQ36" s="234" t="str">
        <f>IF(AQ34="","",VLOOKUP(AQ34,'【記載例】シフト記号表（勤務時間帯）'!$C$6:$U$35,19,FALSE))</f>
        <v/>
      </c>
      <c r="AR36" s="234">
        <f>IF(AR34="","",VLOOKUP(AR34,'【記載例】シフト記号表（勤務時間帯）'!$C$6:$U$35,19,FALSE))</f>
        <v>4</v>
      </c>
      <c r="AS36" s="234" t="str">
        <f>IF(AS34="","",VLOOKUP(AS34,'【記載例】シフト記号表（勤務時間帯）'!$C$6:$U$35,19,FALSE))</f>
        <v/>
      </c>
      <c r="AT36" s="235">
        <f>IF(AT34="","",VLOOKUP(AT34,'【記載例】シフト記号表（勤務時間帯）'!$C$6:$U$35,19,FALSE))</f>
        <v>4</v>
      </c>
      <c r="AU36" s="233" t="str">
        <f>IF(AU34="","",VLOOKUP(AU34,'【記載例】シフト記号表（勤務時間帯）'!$C$6:$U$35,19,FALSE))</f>
        <v/>
      </c>
      <c r="AV36" s="234" t="str">
        <f>IF(AV34="","",VLOOKUP(AV34,'【記載例】シフト記号表（勤務時間帯）'!$C$6:$U$35,19,FALSE))</f>
        <v/>
      </c>
      <c r="AW36" s="234" t="str">
        <f>IF(AW34="","",VLOOKUP(AW34,'【記載例】シフト記号表（勤務時間帯）'!$C$6:$U$35,19,FALSE))</f>
        <v/>
      </c>
      <c r="AX36" s="517">
        <f>IF($BB$3="４週",SUM(S36:AT36),IF($BB$3="暦月",SUM(S36:AW36),""))</f>
        <v>48</v>
      </c>
      <c r="AY36" s="518"/>
      <c r="AZ36" s="531">
        <f>IF($BB$3="４週",AX36/4,IF($BB$3="暦月",【記載例】認知症対応型通所!AX36/(【記載例】認知症対応型通所!$BB$8/7),""))</f>
        <v>12</v>
      </c>
      <c r="BA36" s="532"/>
      <c r="BB36" s="316"/>
      <c r="BC36" s="317"/>
      <c r="BD36" s="317"/>
      <c r="BE36" s="317"/>
      <c r="BF36" s="318"/>
    </row>
    <row r="37" spans="2:58" ht="20.25" customHeight="1" x14ac:dyDescent="0.4">
      <c r="B37" s="569">
        <f>B34+1</f>
        <v>6</v>
      </c>
      <c r="C37" s="380" t="s">
        <v>61</v>
      </c>
      <c r="D37" s="381"/>
      <c r="E37" s="382"/>
      <c r="F37" s="115"/>
      <c r="G37" s="274" t="s">
        <v>122</v>
      </c>
      <c r="H37" s="277" t="s">
        <v>106</v>
      </c>
      <c r="I37" s="278"/>
      <c r="J37" s="278"/>
      <c r="K37" s="279"/>
      <c r="L37" s="284" t="s">
        <v>129</v>
      </c>
      <c r="M37" s="285"/>
      <c r="N37" s="285"/>
      <c r="O37" s="286"/>
      <c r="P37" s="582" t="s">
        <v>49</v>
      </c>
      <c r="Q37" s="583"/>
      <c r="R37" s="58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570"/>
      <c r="AY37" s="571"/>
      <c r="AZ37" s="572"/>
      <c r="BA37" s="573"/>
      <c r="BB37" s="310" t="s">
        <v>138</v>
      </c>
      <c r="BC37" s="311"/>
      <c r="BD37" s="311"/>
      <c r="BE37" s="311"/>
      <c r="BF37" s="312"/>
    </row>
    <row r="38" spans="2:58" ht="20.25" customHeight="1" x14ac:dyDescent="0.4">
      <c r="B38" s="569"/>
      <c r="C38" s="383"/>
      <c r="D38" s="384"/>
      <c r="E38" s="385"/>
      <c r="F38" s="92"/>
      <c r="G38" s="275"/>
      <c r="H38" s="280"/>
      <c r="I38" s="278"/>
      <c r="J38" s="278"/>
      <c r="K38" s="279"/>
      <c r="L38" s="287"/>
      <c r="M38" s="288"/>
      <c r="N38" s="288"/>
      <c r="O38" s="289"/>
      <c r="P38" s="507" t="s">
        <v>15</v>
      </c>
      <c r="Q38" s="508"/>
      <c r="R38" s="509"/>
      <c r="S38" s="230" t="str">
        <f>IF(S37="","",VLOOKUP(S37,'【記載例】シフト記号表（勤務時間帯）'!$C$6:$K$35,9,FALSE))</f>
        <v/>
      </c>
      <c r="T38" s="231">
        <f>IF(T37="","",VLOOKUP(T37,'【記載例】シフト記号表（勤務時間帯）'!$C$6:$K$35,9,FALSE))</f>
        <v>8</v>
      </c>
      <c r="U38" s="231">
        <f>IF(U37="","",VLOOKUP(U37,'【記載例】シフト記号表（勤務時間帯）'!$C$6:$K$35,9,FALSE))</f>
        <v>8</v>
      </c>
      <c r="V38" s="231" t="str">
        <f>IF(V37="","",VLOOKUP(V37,'【記載例】シフト記号表（勤務時間帯）'!$C$6:$K$35,9,FALSE))</f>
        <v/>
      </c>
      <c r="W38" s="231" t="str">
        <f>IF(W37="","",VLOOKUP(W37,'【記載例】シフト記号表（勤務時間帯）'!$C$6:$K$35,9,FALSE))</f>
        <v/>
      </c>
      <c r="X38" s="231">
        <f>IF(X37="","",VLOOKUP(X37,'【記載例】シフト記号表（勤務時間帯）'!$C$6:$K$35,9,FALSE))</f>
        <v>8</v>
      </c>
      <c r="Y38" s="232" t="str">
        <f>IF(Y37="","",VLOOKUP(Y37,'【記載例】シフト記号表（勤務時間帯）'!$C$6:$K$35,9,FALSE))</f>
        <v/>
      </c>
      <c r="Z38" s="230" t="str">
        <f>IF(Z37="","",VLOOKUP(Z37,'【記載例】シフト記号表（勤務時間帯）'!$C$6:$K$35,9,FALSE))</f>
        <v/>
      </c>
      <c r="AA38" s="231">
        <f>IF(AA37="","",VLOOKUP(AA37,'【記載例】シフト記号表（勤務時間帯）'!$C$6:$K$35,9,FALSE))</f>
        <v>8</v>
      </c>
      <c r="AB38" s="231">
        <f>IF(AB37="","",VLOOKUP(AB37,'【記載例】シフト記号表（勤務時間帯）'!$C$6:$K$35,9,FALSE))</f>
        <v>8</v>
      </c>
      <c r="AC38" s="231" t="str">
        <f>IF(AC37="","",VLOOKUP(AC37,'【記載例】シフト記号表（勤務時間帯）'!$C$6:$K$35,9,FALSE))</f>
        <v/>
      </c>
      <c r="AD38" s="231" t="str">
        <f>IF(AD37="","",VLOOKUP(AD37,'【記載例】シフト記号表（勤務時間帯）'!$C$6:$K$35,9,FALSE))</f>
        <v/>
      </c>
      <c r="AE38" s="231">
        <f>IF(AE37="","",VLOOKUP(AE37,'【記載例】シフト記号表（勤務時間帯）'!$C$6:$K$35,9,FALSE))</f>
        <v>8</v>
      </c>
      <c r="AF38" s="232" t="str">
        <f>IF(AF37="","",VLOOKUP(AF37,'【記載例】シフト記号表（勤務時間帯）'!$C$6:$K$35,9,FALSE))</f>
        <v/>
      </c>
      <c r="AG38" s="230" t="str">
        <f>IF(AG37="","",VLOOKUP(AG37,'【記載例】シフト記号表（勤務時間帯）'!$C$6:$K$35,9,FALSE))</f>
        <v/>
      </c>
      <c r="AH38" s="231">
        <f>IF(AH37="","",VLOOKUP(AH37,'【記載例】シフト記号表（勤務時間帯）'!$C$6:$K$35,9,FALSE))</f>
        <v>8</v>
      </c>
      <c r="AI38" s="231">
        <f>IF(AI37="","",VLOOKUP(AI37,'【記載例】シフト記号表（勤務時間帯）'!$C$6:$K$35,9,FALSE))</f>
        <v>8</v>
      </c>
      <c r="AJ38" s="231" t="str">
        <f>IF(AJ37="","",VLOOKUP(AJ37,'【記載例】シフト記号表（勤務時間帯）'!$C$6:$K$35,9,FALSE))</f>
        <v/>
      </c>
      <c r="AK38" s="231" t="str">
        <f>IF(AK37="","",VLOOKUP(AK37,'【記載例】シフト記号表（勤務時間帯）'!$C$6:$K$35,9,FALSE))</f>
        <v/>
      </c>
      <c r="AL38" s="231">
        <f>IF(AL37="","",VLOOKUP(AL37,'【記載例】シフト記号表（勤務時間帯）'!$C$6:$K$35,9,FALSE))</f>
        <v>8</v>
      </c>
      <c r="AM38" s="232" t="str">
        <f>IF(AM37="","",VLOOKUP(AM37,'【記載例】シフト記号表（勤務時間帯）'!$C$6:$K$35,9,FALSE))</f>
        <v/>
      </c>
      <c r="AN38" s="230" t="str">
        <f>IF(AN37="","",VLOOKUP(AN37,'【記載例】シフト記号表（勤務時間帯）'!$C$6:$K$35,9,FALSE))</f>
        <v/>
      </c>
      <c r="AO38" s="231">
        <f>IF(AO37="","",VLOOKUP(AO37,'【記載例】シフト記号表（勤務時間帯）'!$C$6:$K$35,9,FALSE))</f>
        <v>8</v>
      </c>
      <c r="AP38" s="231">
        <f>IF(AP37="","",VLOOKUP(AP37,'【記載例】シフト記号表（勤務時間帯）'!$C$6:$K$35,9,FALSE))</f>
        <v>8</v>
      </c>
      <c r="AQ38" s="231" t="str">
        <f>IF(AQ37="","",VLOOKUP(AQ37,'【記載例】シフト記号表（勤務時間帯）'!$C$6:$K$35,9,FALSE))</f>
        <v/>
      </c>
      <c r="AR38" s="231" t="str">
        <f>IF(AR37="","",VLOOKUP(AR37,'【記載例】シフト記号表（勤務時間帯）'!$C$6:$K$35,9,FALSE))</f>
        <v/>
      </c>
      <c r="AS38" s="231">
        <f>IF(AS37="","",VLOOKUP(AS37,'【記載例】シフト記号表（勤務時間帯）'!$C$6:$K$35,9,FALSE))</f>
        <v>8</v>
      </c>
      <c r="AT38" s="232" t="str">
        <f>IF(AT37="","",VLOOKUP(AT37,'【記載例】シフト記号表（勤務時間帯）'!$C$6:$K$35,9,FALSE))</f>
        <v/>
      </c>
      <c r="AU38" s="230" t="str">
        <f>IF(AU37="","",VLOOKUP(AU37,'【記載例】シフト記号表（勤務時間帯）'!$C$6:$K$35,9,FALSE))</f>
        <v/>
      </c>
      <c r="AV38" s="231" t="str">
        <f>IF(AV37="","",VLOOKUP(AV37,'【記載例】シフト記号表（勤務時間帯）'!$C$6:$K$35,9,FALSE))</f>
        <v/>
      </c>
      <c r="AW38" s="231" t="str">
        <f>IF(AW37="","",VLOOKUP(AW37,'【記載例】シフト記号表（勤務時間帯）'!$C$6:$K$35,9,FALSE))</f>
        <v/>
      </c>
      <c r="AX38" s="510">
        <f>IF($BB$3="４週",SUM(S38:AT38),IF($BB$3="暦月",SUM(S38:AW38),""))</f>
        <v>96</v>
      </c>
      <c r="AY38" s="511"/>
      <c r="AZ38" s="512">
        <f>IF($BB$3="４週",AX38/4,IF($BB$3="暦月",【記載例】認知症対応型通所!AX38/(【記載例】認知症対応型通所!$BB$8/7),""))</f>
        <v>24</v>
      </c>
      <c r="BA38" s="513"/>
      <c r="BB38" s="313"/>
      <c r="BC38" s="314"/>
      <c r="BD38" s="314"/>
      <c r="BE38" s="314"/>
      <c r="BF38" s="315"/>
    </row>
    <row r="39" spans="2:58" ht="20.25" customHeight="1" x14ac:dyDescent="0.4">
      <c r="B39" s="569"/>
      <c r="C39" s="386"/>
      <c r="D39" s="387"/>
      <c r="E39" s="388"/>
      <c r="F39" s="92" t="str">
        <f>C37</f>
        <v>介護職員</v>
      </c>
      <c r="G39" s="389"/>
      <c r="H39" s="280"/>
      <c r="I39" s="278"/>
      <c r="J39" s="278"/>
      <c r="K39" s="279"/>
      <c r="L39" s="390"/>
      <c r="M39" s="340"/>
      <c r="N39" s="340"/>
      <c r="O39" s="341"/>
      <c r="P39" s="514" t="s">
        <v>50</v>
      </c>
      <c r="Q39" s="515"/>
      <c r="R39" s="516"/>
      <c r="S39" s="233" t="str">
        <f>IF(S37="","",VLOOKUP(S37,'【記載例】シフト記号表（勤務時間帯）'!$C$6:$U$35,19,FALSE))</f>
        <v/>
      </c>
      <c r="T39" s="234">
        <f>IF(T37="","",VLOOKUP(T37,'【記載例】シフト記号表（勤務時間帯）'!$C$6:$U$35,19,FALSE))</f>
        <v>7</v>
      </c>
      <c r="U39" s="234">
        <f>IF(U37="","",VLOOKUP(U37,'【記載例】シフト記号表（勤務時間帯）'!$C$6:$U$35,19,FALSE))</f>
        <v>7</v>
      </c>
      <c r="V39" s="234" t="str">
        <f>IF(V37="","",VLOOKUP(V37,'【記載例】シフト記号表（勤務時間帯）'!$C$6:$U$35,19,FALSE))</f>
        <v/>
      </c>
      <c r="W39" s="234" t="str">
        <f>IF(W37="","",VLOOKUP(W37,'【記載例】シフト記号表（勤務時間帯）'!$C$6:$U$35,19,FALSE))</f>
        <v/>
      </c>
      <c r="X39" s="234">
        <f>IF(X37="","",VLOOKUP(X37,'【記載例】シフト記号表（勤務時間帯）'!$C$6:$U$35,19,FALSE))</f>
        <v>7</v>
      </c>
      <c r="Y39" s="235" t="str">
        <f>IF(Y37="","",VLOOKUP(Y37,'【記載例】シフト記号表（勤務時間帯）'!$C$6:$U$35,19,FALSE))</f>
        <v/>
      </c>
      <c r="Z39" s="233" t="str">
        <f>IF(Z37="","",VLOOKUP(Z37,'【記載例】シフト記号表（勤務時間帯）'!$C$6:$U$35,19,FALSE))</f>
        <v/>
      </c>
      <c r="AA39" s="234">
        <f>IF(AA37="","",VLOOKUP(AA37,'【記載例】シフト記号表（勤務時間帯）'!$C$6:$U$35,19,FALSE))</f>
        <v>7</v>
      </c>
      <c r="AB39" s="234">
        <f>IF(AB37="","",VLOOKUP(AB37,'【記載例】シフト記号表（勤務時間帯）'!$C$6:$U$35,19,FALSE))</f>
        <v>7</v>
      </c>
      <c r="AC39" s="234" t="str">
        <f>IF(AC37="","",VLOOKUP(AC37,'【記載例】シフト記号表（勤務時間帯）'!$C$6:$U$35,19,FALSE))</f>
        <v/>
      </c>
      <c r="AD39" s="234" t="str">
        <f>IF(AD37="","",VLOOKUP(AD37,'【記載例】シフト記号表（勤務時間帯）'!$C$6:$U$35,19,FALSE))</f>
        <v/>
      </c>
      <c r="AE39" s="234">
        <f>IF(AE37="","",VLOOKUP(AE37,'【記載例】シフト記号表（勤務時間帯）'!$C$6:$U$35,19,FALSE))</f>
        <v>7</v>
      </c>
      <c r="AF39" s="235" t="str">
        <f>IF(AF37="","",VLOOKUP(AF37,'【記載例】シフト記号表（勤務時間帯）'!$C$6:$U$35,19,FALSE))</f>
        <v/>
      </c>
      <c r="AG39" s="233" t="str">
        <f>IF(AG37="","",VLOOKUP(AG37,'【記載例】シフト記号表（勤務時間帯）'!$C$6:$U$35,19,FALSE))</f>
        <v/>
      </c>
      <c r="AH39" s="234">
        <f>IF(AH37="","",VLOOKUP(AH37,'【記載例】シフト記号表（勤務時間帯）'!$C$6:$U$35,19,FALSE))</f>
        <v>7</v>
      </c>
      <c r="AI39" s="234">
        <f>IF(AI37="","",VLOOKUP(AI37,'【記載例】シフト記号表（勤務時間帯）'!$C$6:$U$35,19,FALSE))</f>
        <v>7</v>
      </c>
      <c r="AJ39" s="234" t="str">
        <f>IF(AJ37="","",VLOOKUP(AJ37,'【記載例】シフト記号表（勤務時間帯）'!$C$6:$U$35,19,FALSE))</f>
        <v/>
      </c>
      <c r="AK39" s="234" t="str">
        <f>IF(AK37="","",VLOOKUP(AK37,'【記載例】シフト記号表（勤務時間帯）'!$C$6:$U$35,19,FALSE))</f>
        <v/>
      </c>
      <c r="AL39" s="234">
        <f>IF(AL37="","",VLOOKUP(AL37,'【記載例】シフト記号表（勤務時間帯）'!$C$6:$U$35,19,FALSE))</f>
        <v>7</v>
      </c>
      <c r="AM39" s="235" t="str">
        <f>IF(AM37="","",VLOOKUP(AM37,'【記載例】シフト記号表（勤務時間帯）'!$C$6:$U$35,19,FALSE))</f>
        <v/>
      </c>
      <c r="AN39" s="233" t="str">
        <f>IF(AN37="","",VLOOKUP(AN37,'【記載例】シフト記号表（勤務時間帯）'!$C$6:$U$35,19,FALSE))</f>
        <v/>
      </c>
      <c r="AO39" s="234">
        <f>IF(AO37="","",VLOOKUP(AO37,'【記載例】シフト記号表（勤務時間帯）'!$C$6:$U$35,19,FALSE))</f>
        <v>7</v>
      </c>
      <c r="AP39" s="234">
        <f>IF(AP37="","",VLOOKUP(AP37,'【記載例】シフト記号表（勤務時間帯）'!$C$6:$U$35,19,FALSE))</f>
        <v>7</v>
      </c>
      <c r="AQ39" s="234" t="str">
        <f>IF(AQ37="","",VLOOKUP(AQ37,'【記載例】シフト記号表（勤務時間帯）'!$C$6:$U$35,19,FALSE))</f>
        <v/>
      </c>
      <c r="AR39" s="234" t="str">
        <f>IF(AR37="","",VLOOKUP(AR37,'【記載例】シフト記号表（勤務時間帯）'!$C$6:$U$35,19,FALSE))</f>
        <v/>
      </c>
      <c r="AS39" s="234">
        <f>IF(AS37="","",VLOOKUP(AS37,'【記載例】シフト記号表（勤務時間帯）'!$C$6:$U$35,19,FALSE))</f>
        <v>7</v>
      </c>
      <c r="AT39" s="235" t="str">
        <f>IF(AT37="","",VLOOKUP(AT37,'【記載例】シフト記号表（勤務時間帯）'!$C$6:$U$35,19,FALSE))</f>
        <v/>
      </c>
      <c r="AU39" s="233" t="str">
        <f>IF(AU37="","",VLOOKUP(AU37,'【記載例】シフト記号表（勤務時間帯）'!$C$6:$U$35,19,FALSE))</f>
        <v/>
      </c>
      <c r="AV39" s="234" t="str">
        <f>IF(AV37="","",VLOOKUP(AV37,'【記載例】シフト記号表（勤務時間帯）'!$C$6:$U$35,19,FALSE))</f>
        <v/>
      </c>
      <c r="AW39" s="234" t="str">
        <f>IF(AW37="","",VLOOKUP(AW37,'【記載例】シフト記号表（勤務時間帯）'!$C$6:$U$35,19,FALSE))</f>
        <v/>
      </c>
      <c r="AX39" s="517">
        <f>IF($BB$3="４週",SUM(S39:AT39),IF($BB$3="暦月",SUM(S39:AW39),""))</f>
        <v>84</v>
      </c>
      <c r="AY39" s="518"/>
      <c r="AZ39" s="531">
        <f>IF($BB$3="４週",AX39/4,IF($BB$3="暦月",【記載例】認知症対応型通所!AX39/(【記載例】認知症対応型通所!$BB$8/7),""))</f>
        <v>21</v>
      </c>
      <c r="BA39" s="532"/>
      <c r="BB39" s="316"/>
      <c r="BC39" s="317"/>
      <c r="BD39" s="317"/>
      <c r="BE39" s="317"/>
      <c r="BF39" s="318"/>
    </row>
    <row r="40" spans="2:58" ht="20.25" customHeight="1" x14ac:dyDescent="0.4">
      <c r="B40" s="569">
        <f>B37+1</f>
        <v>7</v>
      </c>
      <c r="C40" s="380" t="s">
        <v>61</v>
      </c>
      <c r="D40" s="381"/>
      <c r="E40" s="382"/>
      <c r="F40" s="115"/>
      <c r="G40" s="274" t="s">
        <v>122</v>
      </c>
      <c r="H40" s="277" t="s">
        <v>106</v>
      </c>
      <c r="I40" s="278"/>
      <c r="J40" s="278"/>
      <c r="K40" s="279"/>
      <c r="L40" s="284" t="s">
        <v>131</v>
      </c>
      <c r="M40" s="285"/>
      <c r="N40" s="285"/>
      <c r="O40" s="286"/>
      <c r="P40" s="582" t="s">
        <v>49</v>
      </c>
      <c r="Q40" s="583"/>
      <c r="R40" s="58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570"/>
      <c r="AY40" s="571"/>
      <c r="AZ40" s="572"/>
      <c r="BA40" s="573"/>
      <c r="BB40" s="310" t="s">
        <v>139</v>
      </c>
      <c r="BC40" s="311"/>
      <c r="BD40" s="311"/>
      <c r="BE40" s="311"/>
      <c r="BF40" s="312"/>
    </row>
    <row r="41" spans="2:58" ht="20.25" customHeight="1" x14ac:dyDescent="0.4">
      <c r="B41" s="569"/>
      <c r="C41" s="383"/>
      <c r="D41" s="384"/>
      <c r="E41" s="385"/>
      <c r="F41" s="92"/>
      <c r="G41" s="275"/>
      <c r="H41" s="280"/>
      <c r="I41" s="278"/>
      <c r="J41" s="278"/>
      <c r="K41" s="279"/>
      <c r="L41" s="287"/>
      <c r="M41" s="288"/>
      <c r="N41" s="288"/>
      <c r="O41" s="289"/>
      <c r="P41" s="507" t="s">
        <v>15</v>
      </c>
      <c r="Q41" s="508"/>
      <c r="R41" s="509"/>
      <c r="S41" s="230" t="str">
        <f>IF(S40="","",VLOOKUP(S40,'【記載例】シフト記号表（勤務時間帯）'!$C$6:$K$35,9,FALSE))</f>
        <v/>
      </c>
      <c r="T41" s="231" t="str">
        <f>IF(T40="","",VLOOKUP(T40,'【記載例】シフト記号表（勤務時間帯）'!$C$6:$K$35,9,FALSE))</f>
        <v/>
      </c>
      <c r="U41" s="231" t="str">
        <f>IF(U40="","",VLOOKUP(U40,'【記載例】シフト記号表（勤務時間帯）'!$C$6:$K$35,9,FALSE))</f>
        <v/>
      </c>
      <c r="V41" s="231" t="str">
        <f>IF(V40="","",VLOOKUP(V40,'【記載例】シフト記号表（勤務時間帯）'!$C$6:$K$35,9,FALSE))</f>
        <v/>
      </c>
      <c r="W41" s="231" t="str">
        <f>IF(W40="","",VLOOKUP(W40,'【記載例】シフト記号表（勤務時間帯）'!$C$6:$K$35,9,FALSE))</f>
        <v/>
      </c>
      <c r="X41" s="231" t="str">
        <f>IF(X40="","",VLOOKUP(X40,'【記載例】シフト記号表（勤務時間帯）'!$C$6:$K$35,9,FALSE))</f>
        <v/>
      </c>
      <c r="Y41" s="232">
        <f>IF(Y40="","",VLOOKUP(Y40,'【記載例】シフト記号表（勤務時間帯）'!$C$6:$K$35,9,FALSE))</f>
        <v>8</v>
      </c>
      <c r="Z41" s="230" t="str">
        <f>IF(Z40="","",VLOOKUP(Z40,'【記載例】シフト記号表（勤務時間帯）'!$C$6:$K$35,9,FALSE))</f>
        <v/>
      </c>
      <c r="AA41" s="231" t="str">
        <f>IF(AA40="","",VLOOKUP(AA40,'【記載例】シフト記号表（勤務時間帯）'!$C$6:$K$35,9,FALSE))</f>
        <v/>
      </c>
      <c r="AB41" s="231" t="str">
        <f>IF(AB40="","",VLOOKUP(AB40,'【記載例】シフト記号表（勤務時間帯）'!$C$6:$K$35,9,FALSE))</f>
        <v/>
      </c>
      <c r="AC41" s="231" t="str">
        <f>IF(AC40="","",VLOOKUP(AC40,'【記載例】シフト記号表（勤務時間帯）'!$C$6:$K$35,9,FALSE))</f>
        <v/>
      </c>
      <c r="AD41" s="231" t="str">
        <f>IF(AD40="","",VLOOKUP(AD40,'【記載例】シフト記号表（勤務時間帯）'!$C$6:$K$35,9,FALSE))</f>
        <v/>
      </c>
      <c r="AE41" s="231" t="str">
        <f>IF(AE40="","",VLOOKUP(AE40,'【記載例】シフト記号表（勤務時間帯）'!$C$6:$K$35,9,FALSE))</f>
        <v/>
      </c>
      <c r="AF41" s="232">
        <f>IF(AF40="","",VLOOKUP(AF40,'【記載例】シフト記号表（勤務時間帯）'!$C$6:$K$35,9,FALSE))</f>
        <v>8</v>
      </c>
      <c r="AG41" s="230" t="str">
        <f>IF(AG40="","",VLOOKUP(AG40,'【記載例】シフト記号表（勤務時間帯）'!$C$6:$K$35,9,FALSE))</f>
        <v/>
      </c>
      <c r="AH41" s="231" t="str">
        <f>IF(AH40="","",VLOOKUP(AH40,'【記載例】シフト記号表（勤務時間帯）'!$C$6:$K$35,9,FALSE))</f>
        <v/>
      </c>
      <c r="AI41" s="231" t="str">
        <f>IF(AI40="","",VLOOKUP(AI40,'【記載例】シフト記号表（勤務時間帯）'!$C$6:$K$35,9,FALSE))</f>
        <v/>
      </c>
      <c r="AJ41" s="231" t="str">
        <f>IF(AJ40="","",VLOOKUP(AJ40,'【記載例】シフト記号表（勤務時間帯）'!$C$6:$K$35,9,FALSE))</f>
        <v/>
      </c>
      <c r="AK41" s="231" t="str">
        <f>IF(AK40="","",VLOOKUP(AK40,'【記載例】シフト記号表（勤務時間帯）'!$C$6:$K$35,9,FALSE))</f>
        <v/>
      </c>
      <c r="AL41" s="231" t="str">
        <f>IF(AL40="","",VLOOKUP(AL40,'【記載例】シフト記号表（勤務時間帯）'!$C$6:$K$35,9,FALSE))</f>
        <v/>
      </c>
      <c r="AM41" s="232">
        <f>IF(AM40="","",VLOOKUP(AM40,'【記載例】シフト記号表（勤務時間帯）'!$C$6:$K$35,9,FALSE))</f>
        <v>8</v>
      </c>
      <c r="AN41" s="230" t="str">
        <f>IF(AN40="","",VLOOKUP(AN40,'【記載例】シフト記号表（勤務時間帯）'!$C$6:$K$35,9,FALSE))</f>
        <v/>
      </c>
      <c r="AO41" s="231" t="str">
        <f>IF(AO40="","",VLOOKUP(AO40,'【記載例】シフト記号表（勤務時間帯）'!$C$6:$K$35,9,FALSE))</f>
        <v/>
      </c>
      <c r="AP41" s="231" t="str">
        <f>IF(AP40="","",VLOOKUP(AP40,'【記載例】シフト記号表（勤務時間帯）'!$C$6:$K$35,9,FALSE))</f>
        <v/>
      </c>
      <c r="AQ41" s="231" t="str">
        <f>IF(AQ40="","",VLOOKUP(AQ40,'【記載例】シフト記号表（勤務時間帯）'!$C$6:$K$35,9,FALSE))</f>
        <v/>
      </c>
      <c r="AR41" s="231" t="str">
        <f>IF(AR40="","",VLOOKUP(AR40,'【記載例】シフト記号表（勤務時間帯）'!$C$6:$K$35,9,FALSE))</f>
        <v/>
      </c>
      <c r="AS41" s="231" t="str">
        <f>IF(AS40="","",VLOOKUP(AS40,'【記載例】シフト記号表（勤務時間帯）'!$C$6:$K$35,9,FALSE))</f>
        <v/>
      </c>
      <c r="AT41" s="232">
        <f>IF(AT40="","",VLOOKUP(AT40,'【記載例】シフト記号表（勤務時間帯）'!$C$6:$K$35,9,FALSE))</f>
        <v>8</v>
      </c>
      <c r="AU41" s="230" t="str">
        <f>IF(AU40="","",VLOOKUP(AU40,'【記載例】シフト記号表（勤務時間帯）'!$C$6:$K$35,9,FALSE))</f>
        <v/>
      </c>
      <c r="AV41" s="231" t="str">
        <f>IF(AV40="","",VLOOKUP(AV40,'【記載例】シフト記号表（勤務時間帯）'!$C$6:$K$35,9,FALSE))</f>
        <v/>
      </c>
      <c r="AW41" s="231" t="str">
        <f>IF(AW40="","",VLOOKUP(AW40,'【記載例】シフト記号表（勤務時間帯）'!$C$6:$K$35,9,FALSE))</f>
        <v/>
      </c>
      <c r="AX41" s="510">
        <f>IF($BB$3="４週",SUM(S41:AT41),IF($BB$3="暦月",SUM(S41:AW41),""))</f>
        <v>32</v>
      </c>
      <c r="AY41" s="511"/>
      <c r="AZ41" s="512">
        <f>IF($BB$3="４週",AX41/4,IF($BB$3="暦月",【記載例】認知症対応型通所!AX41/(【記載例】認知症対応型通所!$BB$8/7),""))</f>
        <v>8</v>
      </c>
      <c r="BA41" s="513"/>
      <c r="BB41" s="313"/>
      <c r="BC41" s="314"/>
      <c r="BD41" s="314"/>
      <c r="BE41" s="314"/>
      <c r="BF41" s="315"/>
    </row>
    <row r="42" spans="2:58" ht="20.25" customHeight="1" x14ac:dyDescent="0.4">
      <c r="B42" s="569"/>
      <c r="C42" s="386"/>
      <c r="D42" s="387"/>
      <c r="E42" s="388"/>
      <c r="F42" s="92" t="str">
        <f>C40</f>
        <v>介護職員</v>
      </c>
      <c r="G42" s="389"/>
      <c r="H42" s="280"/>
      <c r="I42" s="278"/>
      <c r="J42" s="278"/>
      <c r="K42" s="279"/>
      <c r="L42" s="390"/>
      <c r="M42" s="340"/>
      <c r="N42" s="340"/>
      <c r="O42" s="341"/>
      <c r="P42" s="514" t="s">
        <v>50</v>
      </c>
      <c r="Q42" s="515"/>
      <c r="R42" s="516"/>
      <c r="S42" s="233" t="str">
        <f>IF(S40="","",VLOOKUP(S40,'【記載例】シフト記号表（勤務時間帯）'!$C$6:$U$35,19,FALSE))</f>
        <v/>
      </c>
      <c r="T42" s="234" t="str">
        <f>IF(T40="","",VLOOKUP(T40,'【記載例】シフト記号表（勤務時間帯）'!$C$6:$U$35,19,FALSE))</f>
        <v/>
      </c>
      <c r="U42" s="234" t="str">
        <f>IF(U40="","",VLOOKUP(U40,'【記載例】シフト記号表（勤務時間帯）'!$C$6:$U$35,19,FALSE))</f>
        <v/>
      </c>
      <c r="V42" s="234" t="str">
        <f>IF(V40="","",VLOOKUP(V40,'【記載例】シフト記号表（勤務時間帯）'!$C$6:$U$35,19,FALSE))</f>
        <v/>
      </c>
      <c r="W42" s="234" t="str">
        <f>IF(W40="","",VLOOKUP(W40,'【記載例】シフト記号表（勤務時間帯）'!$C$6:$U$35,19,FALSE))</f>
        <v/>
      </c>
      <c r="X42" s="234" t="str">
        <f>IF(X40="","",VLOOKUP(X40,'【記載例】シフト記号表（勤務時間帯）'!$C$6:$U$35,19,FALSE))</f>
        <v/>
      </c>
      <c r="Y42" s="235">
        <f>IF(Y40="","",VLOOKUP(Y40,'【記載例】シフト記号表（勤務時間帯）'!$C$6:$U$35,19,FALSE))</f>
        <v>7</v>
      </c>
      <c r="Z42" s="233" t="str">
        <f>IF(Z40="","",VLOOKUP(Z40,'【記載例】シフト記号表（勤務時間帯）'!$C$6:$U$35,19,FALSE))</f>
        <v/>
      </c>
      <c r="AA42" s="234" t="str">
        <f>IF(AA40="","",VLOOKUP(AA40,'【記載例】シフト記号表（勤務時間帯）'!$C$6:$U$35,19,FALSE))</f>
        <v/>
      </c>
      <c r="AB42" s="234" t="str">
        <f>IF(AB40="","",VLOOKUP(AB40,'【記載例】シフト記号表（勤務時間帯）'!$C$6:$U$35,19,FALSE))</f>
        <v/>
      </c>
      <c r="AC42" s="234" t="str">
        <f>IF(AC40="","",VLOOKUP(AC40,'【記載例】シフト記号表（勤務時間帯）'!$C$6:$U$35,19,FALSE))</f>
        <v/>
      </c>
      <c r="AD42" s="234" t="str">
        <f>IF(AD40="","",VLOOKUP(AD40,'【記載例】シフト記号表（勤務時間帯）'!$C$6:$U$35,19,FALSE))</f>
        <v/>
      </c>
      <c r="AE42" s="234" t="str">
        <f>IF(AE40="","",VLOOKUP(AE40,'【記載例】シフト記号表（勤務時間帯）'!$C$6:$U$35,19,FALSE))</f>
        <v/>
      </c>
      <c r="AF42" s="235">
        <f>IF(AF40="","",VLOOKUP(AF40,'【記載例】シフト記号表（勤務時間帯）'!$C$6:$U$35,19,FALSE))</f>
        <v>7</v>
      </c>
      <c r="AG42" s="233" t="str">
        <f>IF(AG40="","",VLOOKUP(AG40,'【記載例】シフト記号表（勤務時間帯）'!$C$6:$U$35,19,FALSE))</f>
        <v/>
      </c>
      <c r="AH42" s="234" t="str">
        <f>IF(AH40="","",VLOOKUP(AH40,'【記載例】シフト記号表（勤務時間帯）'!$C$6:$U$35,19,FALSE))</f>
        <v/>
      </c>
      <c r="AI42" s="234" t="str">
        <f>IF(AI40="","",VLOOKUP(AI40,'【記載例】シフト記号表（勤務時間帯）'!$C$6:$U$35,19,FALSE))</f>
        <v/>
      </c>
      <c r="AJ42" s="234" t="str">
        <f>IF(AJ40="","",VLOOKUP(AJ40,'【記載例】シフト記号表（勤務時間帯）'!$C$6:$U$35,19,FALSE))</f>
        <v/>
      </c>
      <c r="AK42" s="234" t="str">
        <f>IF(AK40="","",VLOOKUP(AK40,'【記載例】シフト記号表（勤務時間帯）'!$C$6:$U$35,19,FALSE))</f>
        <v/>
      </c>
      <c r="AL42" s="234" t="str">
        <f>IF(AL40="","",VLOOKUP(AL40,'【記載例】シフト記号表（勤務時間帯）'!$C$6:$U$35,19,FALSE))</f>
        <v/>
      </c>
      <c r="AM42" s="235">
        <f>IF(AM40="","",VLOOKUP(AM40,'【記載例】シフト記号表（勤務時間帯）'!$C$6:$U$35,19,FALSE))</f>
        <v>7</v>
      </c>
      <c r="AN42" s="233" t="str">
        <f>IF(AN40="","",VLOOKUP(AN40,'【記載例】シフト記号表（勤務時間帯）'!$C$6:$U$35,19,FALSE))</f>
        <v/>
      </c>
      <c r="AO42" s="234" t="str">
        <f>IF(AO40="","",VLOOKUP(AO40,'【記載例】シフト記号表（勤務時間帯）'!$C$6:$U$35,19,FALSE))</f>
        <v/>
      </c>
      <c r="AP42" s="234" t="str">
        <f>IF(AP40="","",VLOOKUP(AP40,'【記載例】シフト記号表（勤務時間帯）'!$C$6:$U$35,19,FALSE))</f>
        <v/>
      </c>
      <c r="AQ42" s="234" t="str">
        <f>IF(AQ40="","",VLOOKUP(AQ40,'【記載例】シフト記号表（勤務時間帯）'!$C$6:$U$35,19,FALSE))</f>
        <v/>
      </c>
      <c r="AR42" s="234" t="str">
        <f>IF(AR40="","",VLOOKUP(AR40,'【記載例】シフト記号表（勤務時間帯）'!$C$6:$U$35,19,FALSE))</f>
        <v/>
      </c>
      <c r="AS42" s="234" t="str">
        <f>IF(AS40="","",VLOOKUP(AS40,'【記載例】シフト記号表（勤務時間帯）'!$C$6:$U$35,19,FALSE))</f>
        <v/>
      </c>
      <c r="AT42" s="235">
        <f>IF(AT40="","",VLOOKUP(AT40,'【記載例】シフト記号表（勤務時間帯）'!$C$6:$U$35,19,FALSE))</f>
        <v>7</v>
      </c>
      <c r="AU42" s="233" t="str">
        <f>IF(AU40="","",VLOOKUP(AU40,'【記載例】シフト記号表（勤務時間帯）'!$C$6:$U$35,19,FALSE))</f>
        <v/>
      </c>
      <c r="AV42" s="234" t="str">
        <f>IF(AV40="","",VLOOKUP(AV40,'【記載例】シフト記号表（勤務時間帯）'!$C$6:$U$35,19,FALSE))</f>
        <v/>
      </c>
      <c r="AW42" s="234" t="str">
        <f>IF(AW40="","",VLOOKUP(AW40,'【記載例】シフト記号表（勤務時間帯）'!$C$6:$U$35,19,FALSE))</f>
        <v/>
      </c>
      <c r="AX42" s="517">
        <f>IF($BB$3="４週",SUM(S42:AT42),IF($BB$3="暦月",SUM(S42:AW42),""))</f>
        <v>28</v>
      </c>
      <c r="AY42" s="518"/>
      <c r="AZ42" s="531">
        <f>IF($BB$3="４週",AX42/4,IF($BB$3="暦月",【記載例】認知症対応型通所!AX42/(【記載例】認知症対応型通所!$BB$8/7),""))</f>
        <v>7</v>
      </c>
      <c r="BA42" s="532"/>
      <c r="BB42" s="316"/>
      <c r="BC42" s="317"/>
      <c r="BD42" s="317"/>
      <c r="BE42" s="317"/>
      <c r="BF42" s="318"/>
    </row>
    <row r="43" spans="2:58" ht="20.25" customHeight="1" x14ac:dyDescent="0.4">
      <c r="B43" s="569">
        <f>B40+1</f>
        <v>8</v>
      </c>
      <c r="C43" s="380" t="s">
        <v>61</v>
      </c>
      <c r="D43" s="381"/>
      <c r="E43" s="382"/>
      <c r="F43" s="115"/>
      <c r="G43" s="274" t="s">
        <v>123</v>
      </c>
      <c r="H43" s="277" t="s">
        <v>32</v>
      </c>
      <c r="I43" s="278"/>
      <c r="J43" s="278"/>
      <c r="K43" s="279"/>
      <c r="L43" s="284" t="s">
        <v>133</v>
      </c>
      <c r="M43" s="285"/>
      <c r="N43" s="285"/>
      <c r="O43" s="286"/>
      <c r="P43" s="582" t="s">
        <v>49</v>
      </c>
      <c r="Q43" s="583"/>
      <c r="R43" s="58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570"/>
      <c r="AY43" s="571"/>
      <c r="AZ43" s="572"/>
      <c r="BA43" s="573"/>
      <c r="BB43" s="310"/>
      <c r="BC43" s="311"/>
      <c r="BD43" s="311"/>
      <c r="BE43" s="311"/>
      <c r="BF43" s="312"/>
    </row>
    <row r="44" spans="2:58" ht="20.25" customHeight="1" x14ac:dyDescent="0.4">
      <c r="B44" s="569"/>
      <c r="C44" s="383"/>
      <c r="D44" s="384"/>
      <c r="E44" s="385"/>
      <c r="F44" s="92"/>
      <c r="G44" s="275"/>
      <c r="H44" s="280"/>
      <c r="I44" s="278"/>
      <c r="J44" s="278"/>
      <c r="K44" s="279"/>
      <c r="L44" s="287"/>
      <c r="M44" s="288"/>
      <c r="N44" s="288"/>
      <c r="O44" s="289"/>
      <c r="P44" s="507" t="s">
        <v>15</v>
      </c>
      <c r="Q44" s="508"/>
      <c r="R44" s="509"/>
      <c r="S44" s="230">
        <f>IF(S43="","",VLOOKUP(S43,'【記載例】シフト記号表（勤務時間帯）'!$C$6:$K$35,9,FALSE))</f>
        <v>8</v>
      </c>
      <c r="T44" s="231" t="str">
        <f>IF(T43="","",VLOOKUP(T43,'【記載例】シフト記号表（勤務時間帯）'!$C$6:$K$35,9,FALSE))</f>
        <v/>
      </c>
      <c r="U44" s="231">
        <f>IF(U43="","",VLOOKUP(U43,'【記載例】シフト記号表（勤務時間帯）'!$C$6:$K$35,9,FALSE))</f>
        <v>8</v>
      </c>
      <c r="V44" s="231">
        <f>IF(V43="","",VLOOKUP(V43,'【記載例】シフト記号表（勤務時間帯）'!$C$6:$K$35,9,FALSE))</f>
        <v>8</v>
      </c>
      <c r="W44" s="231">
        <f>IF(W43="","",VLOOKUP(W43,'【記載例】シフト記号表（勤務時間帯）'!$C$6:$K$35,9,FALSE))</f>
        <v>8</v>
      </c>
      <c r="X44" s="231" t="str">
        <f>IF(X43="","",VLOOKUP(X43,'【記載例】シフト記号表（勤務時間帯）'!$C$6:$K$35,9,FALSE))</f>
        <v/>
      </c>
      <c r="Y44" s="232">
        <f>IF(Y43="","",VLOOKUP(Y43,'【記載例】シフト記号表（勤務時間帯）'!$C$6:$K$35,9,FALSE))</f>
        <v>8</v>
      </c>
      <c r="Z44" s="230">
        <f>IF(Z43="","",VLOOKUP(Z43,'【記載例】シフト記号表（勤務時間帯）'!$C$6:$K$35,9,FALSE))</f>
        <v>8</v>
      </c>
      <c r="AA44" s="231" t="str">
        <f>IF(AA43="","",VLOOKUP(AA43,'【記載例】シフト記号表（勤務時間帯）'!$C$6:$K$35,9,FALSE))</f>
        <v/>
      </c>
      <c r="AB44" s="231">
        <f>IF(AB43="","",VLOOKUP(AB43,'【記載例】シフト記号表（勤務時間帯）'!$C$6:$K$35,9,FALSE))</f>
        <v>8</v>
      </c>
      <c r="AC44" s="231">
        <f>IF(AC43="","",VLOOKUP(AC43,'【記載例】シフト記号表（勤務時間帯）'!$C$6:$K$35,9,FALSE))</f>
        <v>8</v>
      </c>
      <c r="AD44" s="231">
        <f>IF(AD43="","",VLOOKUP(AD43,'【記載例】シフト記号表（勤務時間帯）'!$C$6:$K$35,9,FALSE))</f>
        <v>8</v>
      </c>
      <c r="AE44" s="231" t="str">
        <f>IF(AE43="","",VLOOKUP(AE43,'【記載例】シフト記号表（勤務時間帯）'!$C$6:$K$35,9,FALSE))</f>
        <v/>
      </c>
      <c r="AF44" s="232">
        <f>IF(AF43="","",VLOOKUP(AF43,'【記載例】シフト記号表（勤務時間帯）'!$C$6:$K$35,9,FALSE))</f>
        <v>8</v>
      </c>
      <c r="AG44" s="230">
        <f>IF(AG43="","",VLOOKUP(AG43,'【記載例】シフト記号表（勤務時間帯）'!$C$6:$K$35,9,FALSE))</f>
        <v>8</v>
      </c>
      <c r="AH44" s="231" t="str">
        <f>IF(AH43="","",VLOOKUP(AH43,'【記載例】シフト記号表（勤務時間帯）'!$C$6:$K$35,9,FALSE))</f>
        <v/>
      </c>
      <c r="AI44" s="231">
        <f>IF(AI43="","",VLOOKUP(AI43,'【記載例】シフト記号表（勤務時間帯）'!$C$6:$K$35,9,FALSE))</f>
        <v>8</v>
      </c>
      <c r="AJ44" s="231">
        <f>IF(AJ43="","",VLOOKUP(AJ43,'【記載例】シフト記号表（勤務時間帯）'!$C$6:$K$35,9,FALSE))</f>
        <v>8</v>
      </c>
      <c r="AK44" s="231">
        <f>IF(AK43="","",VLOOKUP(AK43,'【記載例】シフト記号表（勤務時間帯）'!$C$6:$K$35,9,FALSE))</f>
        <v>8</v>
      </c>
      <c r="AL44" s="231" t="str">
        <f>IF(AL43="","",VLOOKUP(AL43,'【記載例】シフト記号表（勤務時間帯）'!$C$6:$K$35,9,FALSE))</f>
        <v/>
      </c>
      <c r="AM44" s="232">
        <f>IF(AM43="","",VLOOKUP(AM43,'【記載例】シフト記号表（勤務時間帯）'!$C$6:$K$35,9,FALSE))</f>
        <v>8</v>
      </c>
      <c r="AN44" s="230">
        <f>IF(AN43="","",VLOOKUP(AN43,'【記載例】シフト記号表（勤務時間帯）'!$C$6:$K$35,9,FALSE))</f>
        <v>8</v>
      </c>
      <c r="AO44" s="231" t="str">
        <f>IF(AO43="","",VLOOKUP(AO43,'【記載例】シフト記号表（勤務時間帯）'!$C$6:$K$35,9,FALSE))</f>
        <v/>
      </c>
      <c r="AP44" s="231">
        <f>IF(AP43="","",VLOOKUP(AP43,'【記載例】シフト記号表（勤務時間帯）'!$C$6:$K$35,9,FALSE))</f>
        <v>8</v>
      </c>
      <c r="AQ44" s="231">
        <f>IF(AQ43="","",VLOOKUP(AQ43,'【記載例】シフト記号表（勤務時間帯）'!$C$6:$K$35,9,FALSE))</f>
        <v>8</v>
      </c>
      <c r="AR44" s="231">
        <f>IF(AR43="","",VLOOKUP(AR43,'【記載例】シフト記号表（勤務時間帯）'!$C$6:$K$35,9,FALSE))</f>
        <v>8</v>
      </c>
      <c r="AS44" s="231" t="str">
        <f>IF(AS43="","",VLOOKUP(AS43,'【記載例】シフト記号表（勤務時間帯）'!$C$6:$K$35,9,FALSE))</f>
        <v/>
      </c>
      <c r="AT44" s="232">
        <f>IF(AT43="","",VLOOKUP(AT43,'【記載例】シフト記号表（勤務時間帯）'!$C$6:$K$35,9,FALSE))</f>
        <v>8</v>
      </c>
      <c r="AU44" s="230" t="str">
        <f>IF(AU43="","",VLOOKUP(AU43,'【記載例】シフト記号表（勤務時間帯）'!$C$6:$K$35,9,FALSE))</f>
        <v/>
      </c>
      <c r="AV44" s="231" t="str">
        <f>IF(AV43="","",VLOOKUP(AV43,'【記載例】シフト記号表（勤務時間帯）'!$C$6:$K$35,9,FALSE))</f>
        <v/>
      </c>
      <c r="AW44" s="231" t="str">
        <f>IF(AW43="","",VLOOKUP(AW43,'【記載例】シフト記号表（勤務時間帯）'!$C$6:$K$35,9,FALSE))</f>
        <v/>
      </c>
      <c r="AX44" s="510">
        <f>IF($BB$3="４週",SUM(S44:AT44),IF($BB$3="暦月",SUM(S44:AW44),""))</f>
        <v>160</v>
      </c>
      <c r="AY44" s="511"/>
      <c r="AZ44" s="512">
        <f>IF($BB$3="４週",AX44/4,IF($BB$3="暦月",【記載例】認知症対応型通所!AX44/(【記載例】認知症対応型通所!$BB$8/7),""))</f>
        <v>40</v>
      </c>
      <c r="BA44" s="513"/>
      <c r="BB44" s="313"/>
      <c r="BC44" s="314"/>
      <c r="BD44" s="314"/>
      <c r="BE44" s="314"/>
      <c r="BF44" s="315"/>
    </row>
    <row r="45" spans="2:58" ht="20.25" customHeight="1" x14ac:dyDescent="0.4">
      <c r="B45" s="569"/>
      <c r="C45" s="386"/>
      <c r="D45" s="387"/>
      <c r="E45" s="388"/>
      <c r="F45" s="92" t="str">
        <f>C43</f>
        <v>介護職員</v>
      </c>
      <c r="G45" s="389"/>
      <c r="H45" s="280"/>
      <c r="I45" s="278"/>
      <c r="J45" s="278"/>
      <c r="K45" s="279"/>
      <c r="L45" s="390"/>
      <c r="M45" s="340"/>
      <c r="N45" s="340"/>
      <c r="O45" s="341"/>
      <c r="P45" s="514" t="s">
        <v>50</v>
      </c>
      <c r="Q45" s="515"/>
      <c r="R45" s="516"/>
      <c r="S45" s="233">
        <f>IF(S43="","",VLOOKUP(S43,'【記載例】シフト記号表（勤務時間帯）'!$C$6:$U$35,19,FALSE))</f>
        <v>7</v>
      </c>
      <c r="T45" s="234" t="str">
        <f>IF(T43="","",VLOOKUP(T43,'【記載例】シフト記号表（勤務時間帯）'!$C$6:$U$35,19,FALSE))</f>
        <v/>
      </c>
      <c r="U45" s="234">
        <f>IF(U43="","",VLOOKUP(U43,'【記載例】シフト記号表（勤務時間帯）'!$C$6:$U$35,19,FALSE))</f>
        <v>7</v>
      </c>
      <c r="V45" s="234">
        <f>IF(V43="","",VLOOKUP(V43,'【記載例】シフト記号表（勤務時間帯）'!$C$6:$U$35,19,FALSE))</f>
        <v>7</v>
      </c>
      <c r="W45" s="234">
        <f>IF(W43="","",VLOOKUP(W43,'【記載例】シフト記号表（勤務時間帯）'!$C$6:$U$35,19,FALSE))</f>
        <v>7</v>
      </c>
      <c r="X45" s="234" t="str">
        <f>IF(X43="","",VLOOKUP(X43,'【記載例】シフト記号表（勤務時間帯）'!$C$6:$U$35,19,FALSE))</f>
        <v/>
      </c>
      <c r="Y45" s="235">
        <f>IF(Y43="","",VLOOKUP(Y43,'【記載例】シフト記号表（勤務時間帯）'!$C$6:$U$35,19,FALSE))</f>
        <v>7</v>
      </c>
      <c r="Z45" s="233">
        <f>IF(Z43="","",VLOOKUP(Z43,'【記載例】シフト記号表（勤務時間帯）'!$C$6:$U$35,19,FALSE))</f>
        <v>7</v>
      </c>
      <c r="AA45" s="234" t="str">
        <f>IF(AA43="","",VLOOKUP(AA43,'【記載例】シフト記号表（勤務時間帯）'!$C$6:$U$35,19,FALSE))</f>
        <v/>
      </c>
      <c r="AB45" s="234">
        <f>IF(AB43="","",VLOOKUP(AB43,'【記載例】シフト記号表（勤務時間帯）'!$C$6:$U$35,19,FALSE))</f>
        <v>7</v>
      </c>
      <c r="AC45" s="234">
        <f>IF(AC43="","",VLOOKUP(AC43,'【記載例】シフト記号表（勤務時間帯）'!$C$6:$U$35,19,FALSE))</f>
        <v>7</v>
      </c>
      <c r="AD45" s="234">
        <f>IF(AD43="","",VLOOKUP(AD43,'【記載例】シフト記号表（勤務時間帯）'!$C$6:$U$35,19,FALSE))</f>
        <v>7</v>
      </c>
      <c r="AE45" s="234" t="str">
        <f>IF(AE43="","",VLOOKUP(AE43,'【記載例】シフト記号表（勤務時間帯）'!$C$6:$U$35,19,FALSE))</f>
        <v/>
      </c>
      <c r="AF45" s="235">
        <f>IF(AF43="","",VLOOKUP(AF43,'【記載例】シフト記号表（勤務時間帯）'!$C$6:$U$35,19,FALSE))</f>
        <v>7</v>
      </c>
      <c r="AG45" s="233">
        <f>IF(AG43="","",VLOOKUP(AG43,'【記載例】シフト記号表（勤務時間帯）'!$C$6:$U$35,19,FALSE))</f>
        <v>7</v>
      </c>
      <c r="AH45" s="234" t="str">
        <f>IF(AH43="","",VLOOKUP(AH43,'【記載例】シフト記号表（勤務時間帯）'!$C$6:$U$35,19,FALSE))</f>
        <v/>
      </c>
      <c r="AI45" s="234">
        <f>IF(AI43="","",VLOOKUP(AI43,'【記載例】シフト記号表（勤務時間帯）'!$C$6:$U$35,19,FALSE))</f>
        <v>7</v>
      </c>
      <c r="AJ45" s="234">
        <f>IF(AJ43="","",VLOOKUP(AJ43,'【記載例】シフト記号表（勤務時間帯）'!$C$6:$U$35,19,FALSE))</f>
        <v>7</v>
      </c>
      <c r="AK45" s="234">
        <f>IF(AK43="","",VLOOKUP(AK43,'【記載例】シフト記号表（勤務時間帯）'!$C$6:$U$35,19,FALSE))</f>
        <v>7</v>
      </c>
      <c r="AL45" s="234" t="str">
        <f>IF(AL43="","",VLOOKUP(AL43,'【記載例】シフト記号表（勤務時間帯）'!$C$6:$U$35,19,FALSE))</f>
        <v/>
      </c>
      <c r="AM45" s="235">
        <f>IF(AM43="","",VLOOKUP(AM43,'【記載例】シフト記号表（勤務時間帯）'!$C$6:$U$35,19,FALSE))</f>
        <v>7</v>
      </c>
      <c r="AN45" s="233">
        <f>IF(AN43="","",VLOOKUP(AN43,'【記載例】シフト記号表（勤務時間帯）'!$C$6:$U$35,19,FALSE))</f>
        <v>7</v>
      </c>
      <c r="AO45" s="234" t="str">
        <f>IF(AO43="","",VLOOKUP(AO43,'【記載例】シフト記号表（勤務時間帯）'!$C$6:$U$35,19,FALSE))</f>
        <v/>
      </c>
      <c r="AP45" s="234">
        <f>IF(AP43="","",VLOOKUP(AP43,'【記載例】シフト記号表（勤務時間帯）'!$C$6:$U$35,19,FALSE))</f>
        <v>7</v>
      </c>
      <c r="AQ45" s="234">
        <f>IF(AQ43="","",VLOOKUP(AQ43,'【記載例】シフト記号表（勤務時間帯）'!$C$6:$U$35,19,FALSE))</f>
        <v>7</v>
      </c>
      <c r="AR45" s="234">
        <f>IF(AR43="","",VLOOKUP(AR43,'【記載例】シフト記号表（勤務時間帯）'!$C$6:$U$35,19,FALSE))</f>
        <v>7</v>
      </c>
      <c r="AS45" s="234" t="str">
        <f>IF(AS43="","",VLOOKUP(AS43,'【記載例】シフト記号表（勤務時間帯）'!$C$6:$U$35,19,FALSE))</f>
        <v/>
      </c>
      <c r="AT45" s="235">
        <f>IF(AT43="","",VLOOKUP(AT43,'【記載例】シフト記号表（勤務時間帯）'!$C$6:$U$35,19,FALSE))</f>
        <v>7</v>
      </c>
      <c r="AU45" s="233" t="str">
        <f>IF(AU43="","",VLOOKUP(AU43,'【記載例】シフト記号表（勤務時間帯）'!$C$6:$U$35,19,FALSE))</f>
        <v/>
      </c>
      <c r="AV45" s="234" t="str">
        <f>IF(AV43="","",VLOOKUP(AV43,'【記載例】シフト記号表（勤務時間帯）'!$C$6:$U$35,19,FALSE))</f>
        <v/>
      </c>
      <c r="AW45" s="234" t="str">
        <f>IF(AW43="","",VLOOKUP(AW43,'【記載例】シフト記号表（勤務時間帯）'!$C$6:$U$35,19,FALSE))</f>
        <v/>
      </c>
      <c r="AX45" s="517">
        <f>IF($BB$3="４週",SUM(S45:AT45),IF($BB$3="暦月",SUM(S45:AW45),""))</f>
        <v>140</v>
      </c>
      <c r="AY45" s="518"/>
      <c r="AZ45" s="531">
        <f>IF($BB$3="４週",AX45/4,IF($BB$3="暦月",【記載例】認知症対応型通所!AX45/(【記載例】認知症対応型通所!$BB$8/7),""))</f>
        <v>35</v>
      </c>
      <c r="BA45" s="532"/>
      <c r="BB45" s="316"/>
      <c r="BC45" s="317"/>
      <c r="BD45" s="317"/>
      <c r="BE45" s="317"/>
      <c r="BF45" s="318"/>
    </row>
    <row r="46" spans="2:58" ht="20.25" customHeight="1" x14ac:dyDescent="0.4">
      <c r="B46" s="569">
        <f>B43+1</f>
        <v>9</v>
      </c>
      <c r="C46" s="380" t="s">
        <v>61</v>
      </c>
      <c r="D46" s="381"/>
      <c r="E46" s="382"/>
      <c r="F46" s="115"/>
      <c r="G46" s="274" t="s">
        <v>123</v>
      </c>
      <c r="H46" s="277" t="s">
        <v>106</v>
      </c>
      <c r="I46" s="278"/>
      <c r="J46" s="278"/>
      <c r="K46" s="279"/>
      <c r="L46" s="284" t="s">
        <v>134</v>
      </c>
      <c r="M46" s="285"/>
      <c r="N46" s="285"/>
      <c r="O46" s="286"/>
      <c r="P46" s="582" t="s">
        <v>49</v>
      </c>
      <c r="Q46" s="583"/>
      <c r="R46" s="58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570"/>
      <c r="AY46" s="571"/>
      <c r="AZ46" s="572"/>
      <c r="BA46" s="573"/>
      <c r="BB46" s="310"/>
      <c r="BC46" s="311"/>
      <c r="BD46" s="311"/>
      <c r="BE46" s="311"/>
      <c r="BF46" s="312"/>
    </row>
    <row r="47" spans="2:58" ht="20.25" customHeight="1" x14ac:dyDescent="0.4">
      <c r="B47" s="569"/>
      <c r="C47" s="383"/>
      <c r="D47" s="384"/>
      <c r="E47" s="385"/>
      <c r="F47" s="92"/>
      <c r="G47" s="275"/>
      <c r="H47" s="280"/>
      <c r="I47" s="278"/>
      <c r="J47" s="278"/>
      <c r="K47" s="279"/>
      <c r="L47" s="287"/>
      <c r="M47" s="288"/>
      <c r="N47" s="288"/>
      <c r="O47" s="289"/>
      <c r="P47" s="507" t="s">
        <v>15</v>
      </c>
      <c r="Q47" s="508"/>
      <c r="R47" s="509"/>
      <c r="S47" s="230">
        <f>IF(S46="","",VLOOKUP(S46,'【記載例】シフト記号表（勤務時間帯）'!$C$6:$K$35,9,FALSE))</f>
        <v>8</v>
      </c>
      <c r="T47" s="231">
        <f>IF(T46="","",VLOOKUP(T46,'【記載例】シフト記号表（勤務時間帯）'!$C$6:$K$35,9,FALSE))</f>
        <v>8</v>
      </c>
      <c r="U47" s="231" t="str">
        <f>IF(U46="","",VLOOKUP(U46,'【記載例】シフト記号表（勤務時間帯）'!$C$6:$K$35,9,FALSE))</f>
        <v/>
      </c>
      <c r="V47" s="231">
        <f>IF(V46="","",VLOOKUP(V46,'【記載例】シフト記号表（勤務時間帯）'!$C$6:$K$35,9,FALSE))</f>
        <v>8</v>
      </c>
      <c r="W47" s="231">
        <f>IF(W46="","",VLOOKUP(W46,'【記載例】シフト記号表（勤務時間帯）'!$C$6:$K$35,9,FALSE))</f>
        <v>8</v>
      </c>
      <c r="X47" s="231">
        <f>IF(X46="","",VLOOKUP(X46,'【記載例】シフト記号表（勤務時間帯）'!$C$6:$K$35,9,FALSE))</f>
        <v>8</v>
      </c>
      <c r="Y47" s="232" t="str">
        <f>IF(Y46="","",VLOOKUP(Y46,'【記載例】シフト記号表（勤務時間帯）'!$C$6:$K$35,9,FALSE))</f>
        <v/>
      </c>
      <c r="Z47" s="230">
        <f>IF(Z46="","",VLOOKUP(Z46,'【記載例】シフト記号表（勤務時間帯）'!$C$6:$K$35,9,FALSE))</f>
        <v>8</v>
      </c>
      <c r="AA47" s="231">
        <f>IF(AA46="","",VLOOKUP(AA46,'【記載例】シフト記号表（勤務時間帯）'!$C$6:$K$35,9,FALSE))</f>
        <v>8</v>
      </c>
      <c r="AB47" s="231" t="str">
        <f>IF(AB46="","",VLOOKUP(AB46,'【記載例】シフト記号表（勤務時間帯）'!$C$6:$K$35,9,FALSE))</f>
        <v/>
      </c>
      <c r="AC47" s="231">
        <f>IF(AC46="","",VLOOKUP(AC46,'【記載例】シフト記号表（勤務時間帯）'!$C$6:$K$35,9,FALSE))</f>
        <v>8</v>
      </c>
      <c r="AD47" s="231">
        <f>IF(AD46="","",VLOOKUP(AD46,'【記載例】シフト記号表（勤務時間帯）'!$C$6:$K$35,9,FALSE))</f>
        <v>8</v>
      </c>
      <c r="AE47" s="231">
        <f>IF(AE46="","",VLOOKUP(AE46,'【記載例】シフト記号表（勤務時間帯）'!$C$6:$K$35,9,FALSE))</f>
        <v>8</v>
      </c>
      <c r="AF47" s="232" t="str">
        <f>IF(AF46="","",VLOOKUP(AF46,'【記載例】シフト記号表（勤務時間帯）'!$C$6:$K$35,9,FALSE))</f>
        <v/>
      </c>
      <c r="AG47" s="230">
        <f>IF(AG46="","",VLOOKUP(AG46,'【記載例】シフト記号表（勤務時間帯）'!$C$6:$K$35,9,FALSE))</f>
        <v>8</v>
      </c>
      <c r="AH47" s="231">
        <f>IF(AH46="","",VLOOKUP(AH46,'【記載例】シフト記号表（勤務時間帯）'!$C$6:$K$35,9,FALSE))</f>
        <v>8</v>
      </c>
      <c r="AI47" s="231" t="str">
        <f>IF(AI46="","",VLOOKUP(AI46,'【記載例】シフト記号表（勤務時間帯）'!$C$6:$K$35,9,FALSE))</f>
        <v/>
      </c>
      <c r="AJ47" s="231">
        <f>IF(AJ46="","",VLOOKUP(AJ46,'【記載例】シフト記号表（勤務時間帯）'!$C$6:$K$35,9,FALSE))</f>
        <v>8</v>
      </c>
      <c r="AK47" s="231">
        <f>IF(AK46="","",VLOOKUP(AK46,'【記載例】シフト記号表（勤務時間帯）'!$C$6:$K$35,9,FALSE))</f>
        <v>8</v>
      </c>
      <c r="AL47" s="231">
        <f>IF(AL46="","",VLOOKUP(AL46,'【記載例】シフト記号表（勤務時間帯）'!$C$6:$K$35,9,FALSE))</f>
        <v>8</v>
      </c>
      <c r="AM47" s="232" t="str">
        <f>IF(AM46="","",VLOOKUP(AM46,'【記載例】シフト記号表（勤務時間帯）'!$C$6:$K$35,9,FALSE))</f>
        <v/>
      </c>
      <c r="AN47" s="230">
        <f>IF(AN46="","",VLOOKUP(AN46,'【記載例】シフト記号表（勤務時間帯）'!$C$6:$K$35,9,FALSE))</f>
        <v>8</v>
      </c>
      <c r="AO47" s="231">
        <f>IF(AO46="","",VLOOKUP(AO46,'【記載例】シフト記号表（勤務時間帯）'!$C$6:$K$35,9,FALSE))</f>
        <v>8</v>
      </c>
      <c r="AP47" s="231" t="str">
        <f>IF(AP46="","",VLOOKUP(AP46,'【記載例】シフト記号表（勤務時間帯）'!$C$6:$K$35,9,FALSE))</f>
        <v/>
      </c>
      <c r="AQ47" s="231">
        <f>IF(AQ46="","",VLOOKUP(AQ46,'【記載例】シフト記号表（勤務時間帯）'!$C$6:$K$35,9,FALSE))</f>
        <v>8</v>
      </c>
      <c r="AR47" s="231">
        <f>IF(AR46="","",VLOOKUP(AR46,'【記載例】シフト記号表（勤務時間帯）'!$C$6:$K$35,9,FALSE))</f>
        <v>8</v>
      </c>
      <c r="AS47" s="231">
        <f>IF(AS46="","",VLOOKUP(AS46,'【記載例】シフト記号表（勤務時間帯）'!$C$6:$K$35,9,FALSE))</f>
        <v>8</v>
      </c>
      <c r="AT47" s="232" t="str">
        <f>IF(AT46="","",VLOOKUP(AT46,'【記載例】シフト記号表（勤務時間帯）'!$C$6:$K$35,9,FALSE))</f>
        <v/>
      </c>
      <c r="AU47" s="230" t="str">
        <f>IF(AU46="","",VLOOKUP(AU46,'【記載例】シフト記号表（勤務時間帯）'!$C$6:$K$35,9,FALSE))</f>
        <v/>
      </c>
      <c r="AV47" s="231" t="str">
        <f>IF(AV46="","",VLOOKUP(AV46,'【記載例】シフト記号表（勤務時間帯）'!$C$6:$K$35,9,FALSE))</f>
        <v/>
      </c>
      <c r="AW47" s="231" t="str">
        <f>IF(AW46="","",VLOOKUP(AW46,'【記載例】シフト記号表（勤務時間帯）'!$C$6:$K$35,9,FALSE))</f>
        <v/>
      </c>
      <c r="AX47" s="510">
        <f>IF($BB$3="４週",SUM(S47:AT47),IF($BB$3="暦月",SUM(S47:AW47),""))</f>
        <v>160</v>
      </c>
      <c r="AY47" s="511"/>
      <c r="AZ47" s="512">
        <f>IF($BB$3="４週",AX47/4,IF($BB$3="暦月",【記載例】認知症対応型通所!AX47/(【記載例】認知症対応型通所!$BB$8/7),""))</f>
        <v>40</v>
      </c>
      <c r="BA47" s="513"/>
      <c r="BB47" s="313"/>
      <c r="BC47" s="314"/>
      <c r="BD47" s="314"/>
      <c r="BE47" s="314"/>
      <c r="BF47" s="315"/>
    </row>
    <row r="48" spans="2:58" ht="20.25" customHeight="1" x14ac:dyDescent="0.4">
      <c r="B48" s="569"/>
      <c r="C48" s="386"/>
      <c r="D48" s="387"/>
      <c r="E48" s="388"/>
      <c r="F48" s="92" t="str">
        <f>C46</f>
        <v>介護職員</v>
      </c>
      <c r="G48" s="389"/>
      <c r="H48" s="280"/>
      <c r="I48" s="278"/>
      <c r="J48" s="278"/>
      <c r="K48" s="279"/>
      <c r="L48" s="390"/>
      <c r="M48" s="340"/>
      <c r="N48" s="340"/>
      <c r="O48" s="341"/>
      <c r="P48" s="514" t="s">
        <v>50</v>
      </c>
      <c r="Q48" s="515"/>
      <c r="R48" s="516"/>
      <c r="S48" s="233">
        <f>IF(S46="","",VLOOKUP(S46,'【記載例】シフト記号表（勤務時間帯）'!$C$6:$U$35,19,FALSE))</f>
        <v>7</v>
      </c>
      <c r="T48" s="234">
        <f>IF(T46="","",VLOOKUP(T46,'【記載例】シフト記号表（勤務時間帯）'!$C$6:$U$35,19,FALSE))</f>
        <v>7</v>
      </c>
      <c r="U48" s="234" t="str">
        <f>IF(U46="","",VLOOKUP(U46,'【記載例】シフト記号表（勤務時間帯）'!$C$6:$U$35,19,FALSE))</f>
        <v/>
      </c>
      <c r="V48" s="234">
        <f>IF(V46="","",VLOOKUP(V46,'【記載例】シフト記号表（勤務時間帯）'!$C$6:$U$35,19,FALSE))</f>
        <v>7</v>
      </c>
      <c r="W48" s="234">
        <f>IF(W46="","",VLOOKUP(W46,'【記載例】シフト記号表（勤務時間帯）'!$C$6:$U$35,19,FALSE))</f>
        <v>7</v>
      </c>
      <c r="X48" s="234">
        <f>IF(X46="","",VLOOKUP(X46,'【記載例】シフト記号表（勤務時間帯）'!$C$6:$U$35,19,FALSE))</f>
        <v>7</v>
      </c>
      <c r="Y48" s="235" t="str">
        <f>IF(Y46="","",VLOOKUP(Y46,'【記載例】シフト記号表（勤務時間帯）'!$C$6:$U$35,19,FALSE))</f>
        <v/>
      </c>
      <c r="Z48" s="233">
        <f>IF(Z46="","",VLOOKUP(Z46,'【記載例】シフト記号表（勤務時間帯）'!$C$6:$U$35,19,FALSE))</f>
        <v>7</v>
      </c>
      <c r="AA48" s="234">
        <f>IF(AA46="","",VLOOKUP(AA46,'【記載例】シフト記号表（勤務時間帯）'!$C$6:$U$35,19,FALSE))</f>
        <v>7</v>
      </c>
      <c r="AB48" s="234" t="str">
        <f>IF(AB46="","",VLOOKUP(AB46,'【記載例】シフト記号表（勤務時間帯）'!$C$6:$U$35,19,FALSE))</f>
        <v/>
      </c>
      <c r="AC48" s="234">
        <f>IF(AC46="","",VLOOKUP(AC46,'【記載例】シフト記号表（勤務時間帯）'!$C$6:$U$35,19,FALSE))</f>
        <v>7</v>
      </c>
      <c r="AD48" s="234">
        <f>IF(AD46="","",VLOOKUP(AD46,'【記載例】シフト記号表（勤務時間帯）'!$C$6:$U$35,19,FALSE))</f>
        <v>7</v>
      </c>
      <c r="AE48" s="234">
        <f>IF(AE46="","",VLOOKUP(AE46,'【記載例】シフト記号表（勤務時間帯）'!$C$6:$U$35,19,FALSE))</f>
        <v>7</v>
      </c>
      <c r="AF48" s="235" t="str">
        <f>IF(AF46="","",VLOOKUP(AF46,'【記載例】シフト記号表（勤務時間帯）'!$C$6:$U$35,19,FALSE))</f>
        <v/>
      </c>
      <c r="AG48" s="233">
        <f>IF(AG46="","",VLOOKUP(AG46,'【記載例】シフト記号表（勤務時間帯）'!$C$6:$U$35,19,FALSE))</f>
        <v>7</v>
      </c>
      <c r="AH48" s="234">
        <f>IF(AH46="","",VLOOKUP(AH46,'【記載例】シフト記号表（勤務時間帯）'!$C$6:$U$35,19,FALSE))</f>
        <v>7</v>
      </c>
      <c r="AI48" s="234" t="str">
        <f>IF(AI46="","",VLOOKUP(AI46,'【記載例】シフト記号表（勤務時間帯）'!$C$6:$U$35,19,FALSE))</f>
        <v/>
      </c>
      <c r="AJ48" s="234">
        <f>IF(AJ46="","",VLOOKUP(AJ46,'【記載例】シフト記号表（勤務時間帯）'!$C$6:$U$35,19,FALSE))</f>
        <v>7</v>
      </c>
      <c r="AK48" s="234">
        <f>IF(AK46="","",VLOOKUP(AK46,'【記載例】シフト記号表（勤務時間帯）'!$C$6:$U$35,19,FALSE))</f>
        <v>7</v>
      </c>
      <c r="AL48" s="234">
        <f>IF(AL46="","",VLOOKUP(AL46,'【記載例】シフト記号表（勤務時間帯）'!$C$6:$U$35,19,FALSE))</f>
        <v>7</v>
      </c>
      <c r="AM48" s="235" t="str">
        <f>IF(AM46="","",VLOOKUP(AM46,'【記載例】シフト記号表（勤務時間帯）'!$C$6:$U$35,19,FALSE))</f>
        <v/>
      </c>
      <c r="AN48" s="233">
        <f>IF(AN46="","",VLOOKUP(AN46,'【記載例】シフト記号表（勤務時間帯）'!$C$6:$U$35,19,FALSE))</f>
        <v>7</v>
      </c>
      <c r="AO48" s="234">
        <f>IF(AO46="","",VLOOKUP(AO46,'【記載例】シフト記号表（勤務時間帯）'!$C$6:$U$35,19,FALSE))</f>
        <v>7</v>
      </c>
      <c r="AP48" s="234" t="str">
        <f>IF(AP46="","",VLOOKUP(AP46,'【記載例】シフト記号表（勤務時間帯）'!$C$6:$U$35,19,FALSE))</f>
        <v/>
      </c>
      <c r="AQ48" s="234">
        <f>IF(AQ46="","",VLOOKUP(AQ46,'【記載例】シフト記号表（勤務時間帯）'!$C$6:$U$35,19,FALSE))</f>
        <v>7</v>
      </c>
      <c r="AR48" s="234">
        <f>IF(AR46="","",VLOOKUP(AR46,'【記載例】シフト記号表（勤務時間帯）'!$C$6:$U$35,19,FALSE))</f>
        <v>7</v>
      </c>
      <c r="AS48" s="234">
        <f>IF(AS46="","",VLOOKUP(AS46,'【記載例】シフト記号表（勤務時間帯）'!$C$6:$U$35,19,FALSE))</f>
        <v>7</v>
      </c>
      <c r="AT48" s="235" t="str">
        <f>IF(AT46="","",VLOOKUP(AT46,'【記載例】シフト記号表（勤務時間帯）'!$C$6:$U$35,19,FALSE))</f>
        <v/>
      </c>
      <c r="AU48" s="233" t="str">
        <f>IF(AU46="","",VLOOKUP(AU46,'【記載例】シフト記号表（勤務時間帯）'!$C$6:$U$35,19,FALSE))</f>
        <v/>
      </c>
      <c r="AV48" s="234" t="str">
        <f>IF(AV46="","",VLOOKUP(AV46,'【記載例】シフト記号表（勤務時間帯）'!$C$6:$U$35,19,FALSE))</f>
        <v/>
      </c>
      <c r="AW48" s="234" t="str">
        <f>IF(AW46="","",VLOOKUP(AW46,'【記載例】シフト記号表（勤務時間帯）'!$C$6:$U$35,19,FALSE))</f>
        <v/>
      </c>
      <c r="AX48" s="517">
        <f>IF($BB$3="４週",SUM(S48:AT48),IF($BB$3="暦月",SUM(S48:AW48),""))</f>
        <v>140</v>
      </c>
      <c r="AY48" s="518"/>
      <c r="AZ48" s="531">
        <f>IF($BB$3="４週",AX48/4,IF($BB$3="暦月",【記載例】認知症対応型通所!AX48/(【記載例】認知症対応型通所!$BB$8/7),""))</f>
        <v>35</v>
      </c>
      <c r="BA48" s="532"/>
      <c r="BB48" s="316"/>
      <c r="BC48" s="317"/>
      <c r="BD48" s="317"/>
      <c r="BE48" s="317"/>
      <c r="BF48" s="318"/>
    </row>
    <row r="49" spans="2:58" ht="20.25" customHeight="1" x14ac:dyDescent="0.4">
      <c r="B49" s="569">
        <f>B46+1</f>
        <v>10</v>
      </c>
      <c r="C49" s="380" t="s">
        <v>62</v>
      </c>
      <c r="D49" s="381"/>
      <c r="E49" s="382"/>
      <c r="F49" s="115"/>
      <c r="G49" s="274" t="s">
        <v>122</v>
      </c>
      <c r="H49" s="277" t="s">
        <v>14</v>
      </c>
      <c r="I49" s="278"/>
      <c r="J49" s="278"/>
      <c r="K49" s="279"/>
      <c r="L49" s="284" t="s">
        <v>130</v>
      </c>
      <c r="M49" s="285"/>
      <c r="N49" s="285"/>
      <c r="O49" s="286"/>
      <c r="P49" s="582" t="s">
        <v>49</v>
      </c>
      <c r="Q49" s="583"/>
      <c r="R49" s="58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570"/>
      <c r="AY49" s="571"/>
      <c r="AZ49" s="572"/>
      <c r="BA49" s="573"/>
      <c r="BB49" s="310" t="s">
        <v>141</v>
      </c>
      <c r="BC49" s="311"/>
      <c r="BD49" s="311"/>
      <c r="BE49" s="311"/>
      <c r="BF49" s="312"/>
    </row>
    <row r="50" spans="2:58" ht="20.25" customHeight="1" x14ac:dyDescent="0.4">
      <c r="B50" s="569"/>
      <c r="C50" s="383"/>
      <c r="D50" s="384"/>
      <c r="E50" s="385"/>
      <c r="F50" s="92"/>
      <c r="G50" s="275"/>
      <c r="H50" s="280"/>
      <c r="I50" s="278"/>
      <c r="J50" s="278"/>
      <c r="K50" s="279"/>
      <c r="L50" s="287"/>
      <c r="M50" s="288"/>
      <c r="N50" s="288"/>
      <c r="O50" s="289"/>
      <c r="P50" s="507" t="s">
        <v>15</v>
      </c>
      <c r="Q50" s="508"/>
      <c r="R50" s="509"/>
      <c r="S50" s="230">
        <f>IF(S49="","",VLOOKUP(S49,'【記載例】シフト記号表（勤務時間帯）'!$C$6:$K$35,9,FALSE))</f>
        <v>4</v>
      </c>
      <c r="T50" s="231" t="str">
        <f>IF(T49="","",VLOOKUP(T49,'【記載例】シフト記号表（勤務時間帯）'!$C$6:$K$35,9,FALSE))</f>
        <v/>
      </c>
      <c r="U50" s="231">
        <f>IF(U49="","",VLOOKUP(U49,'【記載例】シフト記号表（勤務時間帯）'!$C$6:$K$35,9,FALSE))</f>
        <v>4</v>
      </c>
      <c r="V50" s="231">
        <f>IF(V49="","",VLOOKUP(V49,'【記載例】シフト記号表（勤務時間帯）'!$C$6:$K$35,9,FALSE))</f>
        <v>4</v>
      </c>
      <c r="W50" s="231" t="str">
        <f>IF(W49="","",VLOOKUP(W49,'【記載例】シフト記号表（勤務時間帯）'!$C$6:$K$35,9,FALSE))</f>
        <v/>
      </c>
      <c r="X50" s="231">
        <f>IF(X49="","",VLOOKUP(X49,'【記載例】シフト記号表（勤務時間帯）'!$C$6:$K$35,9,FALSE))</f>
        <v>4</v>
      </c>
      <c r="Y50" s="232" t="str">
        <f>IF(Y49="","",VLOOKUP(Y49,'【記載例】シフト記号表（勤務時間帯）'!$C$6:$K$35,9,FALSE))</f>
        <v/>
      </c>
      <c r="Z50" s="230">
        <f>IF(Z49="","",VLOOKUP(Z49,'【記載例】シフト記号表（勤務時間帯）'!$C$6:$K$35,9,FALSE))</f>
        <v>4</v>
      </c>
      <c r="AA50" s="231" t="str">
        <f>IF(AA49="","",VLOOKUP(AA49,'【記載例】シフト記号表（勤務時間帯）'!$C$6:$K$35,9,FALSE))</f>
        <v/>
      </c>
      <c r="AB50" s="231">
        <f>IF(AB49="","",VLOOKUP(AB49,'【記載例】シフト記号表（勤務時間帯）'!$C$6:$K$35,9,FALSE))</f>
        <v>4</v>
      </c>
      <c r="AC50" s="231">
        <f>IF(AC49="","",VLOOKUP(AC49,'【記載例】シフト記号表（勤務時間帯）'!$C$6:$K$35,9,FALSE))</f>
        <v>4</v>
      </c>
      <c r="AD50" s="231" t="str">
        <f>IF(AD49="","",VLOOKUP(AD49,'【記載例】シフト記号表（勤務時間帯）'!$C$6:$K$35,9,FALSE))</f>
        <v/>
      </c>
      <c r="AE50" s="231">
        <f>IF(AE49="","",VLOOKUP(AE49,'【記載例】シフト記号表（勤務時間帯）'!$C$6:$K$35,9,FALSE))</f>
        <v>4</v>
      </c>
      <c r="AF50" s="232" t="str">
        <f>IF(AF49="","",VLOOKUP(AF49,'【記載例】シフト記号表（勤務時間帯）'!$C$6:$K$35,9,FALSE))</f>
        <v/>
      </c>
      <c r="AG50" s="230">
        <f>IF(AG49="","",VLOOKUP(AG49,'【記載例】シフト記号表（勤務時間帯）'!$C$6:$K$35,9,FALSE))</f>
        <v>4</v>
      </c>
      <c r="AH50" s="231" t="str">
        <f>IF(AH49="","",VLOOKUP(AH49,'【記載例】シフト記号表（勤務時間帯）'!$C$6:$K$35,9,FALSE))</f>
        <v/>
      </c>
      <c r="AI50" s="231">
        <f>IF(AI49="","",VLOOKUP(AI49,'【記載例】シフト記号表（勤務時間帯）'!$C$6:$K$35,9,FALSE))</f>
        <v>4</v>
      </c>
      <c r="AJ50" s="231">
        <f>IF(AJ49="","",VLOOKUP(AJ49,'【記載例】シフト記号表（勤務時間帯）'!$C$6:$K$35,9,FALSE))</f>
        <v>4</v>
      </c>
      <c r="AK50" s="231" t="str">
        <f>IF(AK49="","",VLOOKUP(AK49,'【記載例】シフト記号表（勤務時間帯）'!$C$6:$K$35,9,FALSE))</f>
        <v/>
      </c>
      <c r="AL50" s="231">
        <f>IF(AL49="","",VLOOKUP(AL49,'【記載例】シフト記号表（勤務時間帯）'!$C$6:$K$35,9,FALSE))</f>
        <v>4</v>
      </c>
      <c r="AM50" s="232" t="str">
        <f>IF(AM49="","",VLOOKUP(AM49,'【記載例】シフト記号表（勤務時間帯）'!$C$6:$K$35,9,FALSE))</f>
        <v/>
      </c>
      <c r="AN50" s="230">
        <f>IF(AN49="","",VLOOKUP(AN49,'【記載例】シフト記号表（勤務時間帯）'!$C$6:$K$35,9,FALSE))</f>
        <v>4</v>
      </c>
      <c r="AO50" s="231" t="str">
        <f>IF(AO49="","",VLOOKUP(AO49,'【記載例】シフト記号表（勤務時間帯）'!$C$6:$K$35,9,FALSE))</f>
        <v/>
      </c>
      <c r="AP50" s="231">
        <f>IF(AP49="","",VLOOKUP(AP49,'【記載例】シフト記号表（勤務時間帯）'!$C$6:$K$35,9,FALSE))</f>
        <v>4</v>
      </c>
      <c r="AQ50" s="231">
        <f>IF(AQ49="","",VLOOKUP(AQ49,'【記載例】シフト記号表（勤務時間帯）'!$C$6:$K$35,9,FALSE))</f>
        <v>4</v>
      </c>
      <c r="AR50" s="231" t="str">
        <f>IF(AR49="","",VLOOKUP(AR49,'【記載例】シフト記号表（勤務時間帯）'!$C$6:$K$35,9,FALSE))</f>
        <v/>
      </c>
      <c r="AS50" s="231">
        <f>IF(AS49="","",VLOOKUP(AS49,'【記載例】シフト記号表（勤務時間帯）'!$C$6:$K$35,9,FALSE))</f>
        <v>4</v>
      </c>
      <c r="AT50" s="232" t="str">
        <f>IF(AT49="","",VLOOKUP(AT49,'【記載例】シフト記号表（勤務時間帯）'!$C$6:$K$35,9,FALSE))</f>
        <v/>
      </c>
      <c r="AU50" s="230" t="str">
        <f>IF(AU49="","",VLOOKUP(AU49,'【記載例】シフト記号表（勤務時間帯）'!$C$6:$K$35,9,FALSE))</f>
        <v/>
      </c>
      <c r="AV50" s="231" t="str">
        <f>IF(AV49="","",VLOOKUP(AV49,'【記載例】シフト記号表（勤務時間帯）'!$C$6:$K$35,9,FALSE))</f>
        <v/>
      </c>
      <c r="AW50" s="231" t="str">
        <f>IF(AW49="","",VLOOKUP(AW49,'【記載例】シフト記号表（勤務時間帯）'!$C$6:$K$35,9,FALSE))</f>
        <v/>
      </c>
      <c r="AX50" s="510">
        <f>IF($BB$3="４週",SUM(S50:AT50),IF($BB$3="暦月",SUM(S50:AW50),""))</f>
        <v>64</v>
      </c>
      <c r="AY50" s="511"/>
      <c r="AZ50" s="512">
        <f>IF($BB$3="４週",AX50/4,IF($BB$3="暦月",【記載例】認知症対応型通所!AX50/(【記載例】認知症対応型通所!$BB$8/7),""))</f>
        <v>16</v>
      </c>
      <c r="BA50" s="513"/>
      <c r="BB50" s="313"/>
      <c r="BC50" s="314"/>
      <c r="BD50" s="314"/>
      <c r="BE50" s="314"/>
      <c r="BF50" s="315"/>
    </row>
    <row r="51" spans="2:58" ht="20.25" customHeight="1" x14ac:dyDescent="0.4">
      <c r="B51" s="569"/>
      <c r="C51" s="386"/>
      <c r="D51" s="387"/>
      <c r="E51" s="388"/>
      <c r="F51" s="92" t="str">
        <f>C49</f>
        <v>機能訓練指導員</v>
      </c>
      <c r="G51" s="389"/>
      <c r="H51" s="280"/>
      <c r="I51" s="278"/>
      <c r="J51" s="278"/>
      <c r="K51" s="279"/>
      <c r="L51" s="390"/>
      <c r="M51" s="340"/>
      <c r="N51" s="340"/>
      <c r="O51" s="341"/>
      <c r="P51" s="514" t="s">
        <v>50</v>
      </c>
      <c r="Q51" s="515"/>
      <c r="R51" s="516"/>
      <c r="S51" s="233">
        <f>IF(S49="","",VLOOKUP(S49,'【記載例】シフト記号表（勤務時間帯）'!$C$6:$U$35,19,FALSE))</f>
        <v>3</v>
      </c>
      <c r="T51" s="234" t="str">
        <f>IF(T49="","",VLOOKUP(T49,'【記載例】シフト記号表（勤務時間帯）'!$C$6:$U$35,19,FALSE))</f>
        <v/>
      </c>
      <c r="U51" s="234">
        <f>IF(U49="","",VLOOKUP(U49,'【記載例】シフト記号表（勤務時間帯）'!$C$6:$U$35,19,FALSE))</f>
        <v>3</v>
      </c>
      <c r="V51" s="234">
        <f>IF(V49="","",VLOOKUP(V49,'【記載例】シフト記号表（勤務時間帯）'!$C$6:$U$35,19,FALSE))</f>
        <v>3</v>
      </c>
      <c r="W51" s="234" t="str">
        <f>IF(W49="","",VLOOKUP(W49,'【記載例】シフト記号表（勤務時間帯）'!$C$6:$U$35,19,FALSE))</f>
        <v/>
      </c>
      <c r="X51" s="234">
        <f>IF(X49="","",VLOOKUP(X49,'【記載例】シフト記号表（勤務時間帯）'!$C$6:$U$35,19,FALSE))</f>
        <v>3</v>
      </c>
      <c r="Y51" s="235" t="str">
        <f>IF(Y49="","",VLOOKUP(Y49,'【記載例】シフト記号表（勤務時間帯）'!$C$6:$U$35,19,FALSE))</f>
        <v/>
      </c>
      <c r="Z51" s="233">
        <f>IF(Z49="","",VLOOKUP(Z49,'【記載例】シフト記号表（勤務時間帯）'!$C$6:$U$35,19,FALSE))</f>
        <v>3</v>
      </c>
      <c r="AA51" s="234" t="str">
        <f>IF(AA49="","",VLOOKUP(AA49,'【記載例】シフト記号表（勤務時間帯）'!$C$6:$U$35,19,FALSE))</f>
        <v/>
      </c>
      <c r="AB51" s="234">
        <f>IF(AB49="","",VLOOKUP(AB49,'【記載例】シフト記号表（勤務時間帯）'!$C$6:$U$35,19,FALSE))</f>
        <v>3</v>
      </c>
      <c r="AC51" s="234">
        <f>IF(AC49="","",VLOOKUP(AC49,'【記載例】シフト記号表（勤務時間帯）'!$C$6:$U$35,19,FALSE))</f>
        <v>3</v>
      </c>
      <c r="AD51" s="234" t="str">
        <f>IF(AD49="","",VLOOKUP(AD49,'【記載例】シフト記号表（勤務時間帯）'!$C$6:$U$35,19,FALSE))</f>
        <v/>
      </c>
      <c r="AE51" s="234">
        <f>IF(AE49="","",VLOOKUP(AE49,'【記載例】シフト記号表（勤務時間帯）'!$C$6:$U$35,19,FALSE))</f>
        <v>3</v>
      </c>
      <c r="AF51" s="235" t="str">
        <f>IF(AF49="","",VLOOKUP(AF49,'【記載例】シフト記号表（勤務時間帯）'!$C$6:$U$35,19,FALSE))</f>
        <v/>
      </c>
      <c r="AG51" s="233">
        <f>IF(AG49="","",VLOOKUP(AG49,'【記載例】シフト記号表（勤務時間帯）'!$C$6:$U$35,19,FALSE))</f>
        <v>3</v>
      </c>
      <c r="AH51" s="234" t="str">
        <f>IF(AH49="","",VLOOKUP(AH49,'【記載例】シフト記号表（勤務時間帯）'!$C$6:$U$35,19,FALSE))</f>
        <v/>
      </c>
      <c r="AI51" s="234">
        <f>IF(AI49="","",VLOOKUP(AI49,'【記載例】シフト記号表（勤務時間帯）'!$C$6:$U$35,19,FALSE))</f>
        <v>3</v>
      </c>
      <c r="AJ51" s="234">
        <f>IF(AJ49="","",VLOOKUP(AJ49,'【記載例】シフト記号表（勤務時間帯）'!$C$6:$U$35,19,FALSE))</f>
        <v>3</v>
      </c>
      <c r="AK51" s="234" t="str">
        <f>IF(AK49="","",VLOOKUP(AK49,'【記載例】シフト記号表（勤務時間帯）'!$C$6:$U$35,19,FALSE))</f>
        <v/>
      </c>
      <c r="AL51" s="234">
        <f>IF(AL49="","",VLOOKUP(AL49,'【記載例】シフト記号表（勤務時間帯）'!$C$6:$U$35,19,FALSE))</f>
        <v>3</v>
      </c>
      <c r="AM51" s="235" t="str">
        <f>IF(AM49="","",VLOOKUP(AM49,'【記載例】シフト記号表（勤務時間帯）'!$C$6:$U$35,19,FALSE))</f>
        <v/>
      </c>
      <c r="AN51" s="233">
        <f>IF(AN49="","",VLOOKUP(AN49,'【記載例】シフト記号表（勤務時間帯）'!$C$6:$U$35,19,FALSE))</f>
        <v>3</v>
      </c>
      <c r="AO51" s="234" t="str">
        <f>IF(AO49="","",VLOOKUP(AO49,'【記載例】シフト記号表（勤務時間帯）'!$C$6:$U$35,19,FALSE))</f>
        <v/>
      </c>
      <c r="AP51" s="234">
        <f>IF(AP49="","",VLOOKUP(AP49,'【記載例】シフト記号表（勤務時間帯）'!$C$6:$U$35,19,FALSE))</f>
        <v>3</v>
      </c>
      <c r="AQ51" s="234">
        <f>IF(AQ49="","",VLOOKUP(AQ49,'【記載例】シフト記号表（勤務時間帯）'!$C$6:$U$35,19,FALSE))</f>
        <v>3</v>
      </c>
      <c r="AR51" s="234" t="str">
        <f>IF(AR49="","",VLOOKUP(AR49,'【記載例】シフト記号表（勤務時間帯）'!$C$6:$U$35,19,FALSE))</f>
        <v/>
      </c>
      <c r="AS51" s="234">
        <f>IF(AS49="","",VLOOKUP(AS49,'【記載例】シフト記号表（勤務時間帯）'!$C$6:$U$35,19,FALSE))</f>
        <v>3</v>
      </c>
      <c r="AT51" s="235" t="str">
        <f>IF(AT49="","",VLOOKUP(AT49,'【記載例】シフト記号表（勤務時間帯）'!$C$6:$U$35,19,FALSE))</f>
        <v/>
      </c>
      <c r="AU51" s="233" t="str">
        <f>IF(AU49="","",VLOOKUP(AU49,'【記載例】シフト記号表（勤務時間帯）'!$C$6:$U$35,19,FALSE))</f>
        <v/>
      </c>
      <c r="AV51" s="234" t="str">
        <f>IF(AV49="","",VLOOKUP(AV49,'【記載例】シフト記号表（勤務時間帯）'!$C$6:$U$35,19,FALSE))</f>
        <v/>
      </c>
      <c r="AW51" s="234" t="str">
        <f>IF(AW49="","",VLOOKUP(AW49,'【記載例】シフト記号表（勤務時間帯）'!$C$6:$U$35,19,FALSE))</f>
        <v/>
      </c>
      <c r="AX51" s="517">
        <f>IF($BB$3="４週",SUM(S51:AT51),IF($BB$3="暦月",SUM(S51:AW51),""))</f>
        <v>48</v>
      </c>
      <c r="AY51" s="518"/>
      <c r="AZ51" s="531">
        <f>IF($BB$3="４週",AX51/4,IF($BB$3="暦月",【記載例】認知症対応型通所!AX51/(【記載例】認知症対応型通所!$BB$8/7),""))</f>
        <v>12</v>
      </c>
      <c r="BA51" s="532"/>
      <c r="BB51" s="316"/>
      <c r="BC51" s="317"/>
      <c r="BD51" s="317"/>
      <c r="BE51" s="317"/>
      <c r="BF51" s="318"/>
    </row>
    <row r="52" spans="2:58" ht="20.25" customHeight="1" x14ac:dyDescent="0.4">
      <c r="B52" s="569">
        <f>B49+1</f>
        <v>11</v>
      </c>
      <c r="C52" s="380" t="s">
        <v>62</v>
      </c>
      <c r="D52" s="381"/>
      <c r="E52" s="382"/>
      <c r="F52" s="115"/>
      <c r="G52" s="274" t="s">
        <v>197</v>
      </c>
      <c r="H52" s="277" t="s">
        <v>14</v>
      </c>
      <c r="I52" s="278"/>
      <c r="J52" s="278"/>
      <c r="K52" s="279"/>
      <c r="L52" s="284" t="s">
        <v>132</v>
      </c>
      <c r="M52" s="285"/>
      <c r="N52" s="285"/>
      <c r="O52" s="286"/>
      <c r="P52" s="582" t="s">
        <v>49</v>
      </c>
      <c r="Q52" s="583"/>
      <c r="R52" s="58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570"/>
      <c r="AY52" s="571"/>
      <c r="AZ52" s="572"/>
      <c r="BA52" s="573"/>
      <c r="BB52" s="310" t="s">
        <v>136</v>
      </c>
      <c r="BC52" s="311"/>
      <c r="BD52" s="311"/>
      <c r="BE52" s="311"/>
      <c r="BF52" s="312"/>
    </row>
    <row r="53" spans="2:58" ht="20.25" customHeight="1" x14ac:dyDescent="0.4">
      <c r="B53" s="569"/>
      <c r="C53" s="383"/>
      <c r="D53" s="384"/>
      <c r="E53" s="385"/>
      <c r="F53" s="92"/>
      <c r="G53" s="275"/>
      <c r="H53" s="280"/>
      <c r="I53" s="278"/>
      <c r="J53" s="278"/>
      <c r="K53" s="279"/>
      <c r="L53" s="287"/>
      <c r="M53" s="288"/>
      <c r="N53" s="288"/>
      <c r="O53" s="289"/>
      <c r="P53" s="507" t="s">
        <v>15</v>
      </c>
      <c r="Q53" s="508"/>
      <c r="R53" s="509"/>
      <c r="S53" s="230" t="str">
        <f>IF(S52="","",VLOOKUP(S52,'【記載例】シフト記号表（勤務時間帯）'!$C$6:$K$35,9,FALSE))</f>
        <v/>
      </c>
      <c r="T53" s="231">
        <f>IF(T52="","",VLOOKUP(T52,'【記載例】シフト記号表（勤務時間帯）'!$C$6:$K$35,9,FALSE))</f>
        <v>4</v>
      </c>
      <c r="U53" s="231" t="str">
        <f>IF(U52="","",VLOOKUP(U52,'【記載例】シフト記号表（勤務時間帯）'!$C$6:$K$35,9,FALSE))</f>
        <v/>
      </c>
      <c r="V53" s="231" t="str">
        <f>IF(V52="","",VLOOKUP(V52,'【記載例】シフト記号表（勤務時間帯）'!$C$6:$K$35,9,FALSE))</f>
        <v/>
      </c>
      <c r="W53" s="231">
        <f>IF(W52="","",VLOOKUP(W52,'【記載例】シフト記号表（勤務時間帯）'!$C$6:$K$35,9,FALSE))</f>
        <v>4</v>
      </c>
      <c r="X53" s="231" t="str">
        <f>IF(X52="","",VLOOKUP(X52,'【記載例】シフト記号表（勤務時間帯）'!$C$6:$K$35,9,FALSE))</f>
        <v/>
      </c>
      <c r="Y53" s="232">
        <f>IF(Y52="","",VLOOKUP(Y52,'【記載例】シフト記号表（勤務時間帯）'!$C$6:$K$35,9,FALSE))</f>
        <v>4</v>
      </c>
      <c r="Z53" s="230" t="str">
        <f>IF(Z52="","",VLOOKUP(Z52,'【記載例】シフト記号表（勤務時間帯）'!$C$6:$K$35,9,FALSE))</f>
        <v/>
      </c>
      <c r="AA53" s="231">
        <f>IF(AA52="","",VLOOKUP(AA52,'【記載例】シフト記号表（勤務時間帯）'!$C$6:$K$35,9,FALSE))</f>
        <v>4</v>
      </c>
      <c r="AB53" s="231" t="str">
        <f>IF(AB52="","",VLOOKUP(AB52,'【記載例】シフト記号表（勤務時間帯）'!$C$6:$K$35,9,FALSE))</f>
        <v/>
      </c>
      <c r="AC53" s="231" t="str">
        <f>IF(AC52="","",VLOOKUP(AC52,'【記載例】シフト記号表（勤務時間帯）'!$C$6:$K$35,9,FALSE))</f>
        <v/>
      </c>
      <c r="AD53" s="231">
        <f>IF(AD52="","",VLOOKUP(AD52,'【記載例】シフト記号表（勤務時間帯）'!$C$6:$K$35,9,FALSE))</f>
        <v>4</v>
      </c>
      <c r="AE53" s="231" t="str">
        <f>IF(AE52="","",VLOOKUP(AE52,'【記載例】シフト記号表（勤務時間帯）'!$C$6:$K$35,9,FALSE))</f>
        <v/>
      </c>
      <c r="AF53" s="232">
        <f>IF(AF52="","",VLOOKUP(AF52,'【記載例】シフト記号表（勤務時間帯）'!$C$6:$K$35,9,FALSE))</f>
        <v>4</v>
      </c>
      <c r="AG53" s="230" t="str">
        <f>IF(AG52="","",VLOOKUP(AG52,'【記載例】シフト記号表（勤務時間帯）'!$C$6:$K$35,9,FALSE))</f>
        <v/>
      </c>
      <c r="AH53" s="231">
        <f>IF(AH52="","",VLOOKUP(AH52,'【記載例】シフト記号表（勤務時間帯）'!$C$6:$K$35,9,FALSE))</f>
        <v>4</v>
      </c>
      <c r="AI53" s="231" t="str">
        <f>IF(AI52="","",VLOOKUP(AI52,'【記載例】シフト記号表（勤務時間帯）'!$C$6:$K$35,9,FALSE))</f>
        <v/>
      </c>
      <c r="AJ53" s="231" t="str">
        <f>IF(AJ52="","",VLOOKUP(AJ52,'【記載例】シフト記号表（勤務時間帯）'!$C$6:$K$35,9,FALSE))</f>
        <v/>
      </c>
      <c r="AK53" s="231">
        <f>IF(AK52="","",VLOOKUP(AK52,'【記載例】シフト記号表（勤務時間帯）'!$C$6:$K$35,9,FALSE))</f>
        <v>4</v>
      </c>
      <c r="AL53" s="231" t="str">
        <f>IF(AL52="","",VLOOKUP(AL52,'【記載例】シフト記号表（勤務時間帯）'!$C$6:$K$35,9,FALSE))</f>
        <v/>
      </c>
      <c r="AM53" s="232">
        <f>IF(AM52="","",VLOOKUP(AM52,'【記載例】シフト記号表（勤務時間帯）'!$C$6:$K$35,9,FALSE))</f>
        <v>4</v>
      </c>
      <c r="AN53" s="230" t="str">
        <f>IF(AN52="","",VLOOKUP(AN52,'【記載例】シフト記号表（勤務時間帯）'!$C$6:$K$35,9,FALSE))</f>
        <v/>
      </c>
      <c r="AO53" s="231">
        <f>IF(AO52="","",VLOOKUP(AO52,'【記載例】シフト記号表（勤務時間帯）'!$C$6:$K$35,9,FALSE))</f>
        <v>4</v>
      </c>
      <c r="AP53" s="231" t="str">
        <f>IF(AP52="","",VLOOKUP(AP52,'【記載例】シフト記号表（勤務時間帯）'!$C$6:$K$35,9,FALSE))</f>
        <v/>
      </c>
      <c r="AQ53" s="231" t="str">
        <f>IF(AQ52="","",VLOOKUP(AQ52,'【記載例】シフト記号表（勤務時間帯）'!$C$6:$K$35,9,FALSE))</f>
        <v/>
      </c>
      <c r="AR53" s="231">
        <f>IF(AR52="","",VLOOKUP(AR52,'【記載例】シフト記号表（勤務時間帯）'!$C$6:$K$35,9,FALSE))</f>
        <v>4</v>
      </c>
      <c r="AS53" s="231" t="str">
        <f>IF(AS52="","",VLOOKUP(AS52,'【記載例】シフト記号表（勤務時間帯）'!$C$6:$K$35,9,FALSE))</f>
        <v/>
      </c>
      <c r="AT53" s="232">
        <f>IF(AT52="","",VLOOKUP(AT52,'【記載例】シフト記号表（勤務時間帯）'!$C$6:$K$35,9,FALSE))</f>
        <v>4</v>
      </c>
      <c r="AU53" s="230" t="str">
        <f>IF(AU52="","",VLOOKUP(AU52,'【記載例】シフト記号表（勤務時間帯）'!$C$6:$K$35,9,FALSE))</f>
        <v/>
      </c>
      <c r="AV53" s="231" t="str">
        <f>IF(AV52="","",VLOOKUP(AV52,'【記載例】シフト記号表（勤務時間帯）'!$C$6:$K$35,9,FALSE))</f>
        <v/>
      </c>
      <c r="AW53" s="231" t="str">
        <f>IF(AW52="","",VLOOKUP(AW52,'【記載例】シフト記号表（勤務時間帯）'!$C$6:$K$35,9,FALSE))</f>
        <v/>
      </c>
      <c r="AX53" s="510">
        <f>IF($BB$3="４週",SUM(S53:AT53),IF($BB$3="暦月",SUM(S53:AW53),""))</f>
        <v>48</v>
      </c>
      <c r="AY53" s="511"/>
      <c r="AZ53" s="512">
        <f>IF($BB$3="４週",AX53/4,IF($BB$3="暦月",【記載例】認知症対応型通所!AX53/(【記載例】認知症対応型通所!$BB$8/7),""))</f>
        <v>12</v>
      </c>
      <c r="BA53" s="513"/>
      <c r="BB53" s="313"/>
      <c r="BC53" s="314"/>
      <c r="BD53" s="314"/>
      <c r="BE53" s="314"/>
      <c r="BF53" s="315"/>
    </row>
    <row r="54" spans="2:58" ht="20.25" customHeight="1" x14ac:dyDescent="0.4">
      <c r="B54" s="569"/>
      <c r="C54" s="386"/>
      <c r="D54" s="387"/>
      <c r="E54" s="388"/>
      <c r="F54" s="92" t="str">
        <f>C52</f>
        <v>機能訓練指導員</v>
      </c>
      <c r="G54" s="389"/>
      <c r="H54" s="280"/>
      <c r="I54" s="278"/>
      <c r="J54" s="278"/>
      <c r="K54" s="279"/>
      <c r="L54" s="390"/>
      <c r="M54" s="340"/>
      <c r="N54" s="340"/>
      <c r="O54" s="341"/>
      <c r="P54" s="514" t="s">
        <v>50</v>
      </c>
      <c r="Q54" s="515"/>
      <c r="R54" s="516"/>
      <c r="S54" s="233" t="str">
        <f>IF(S52="","",VLOOKUP(S52,'【記載例】シフト記号表（勤務時間帯）'!$C$6:$U$35,19,FALSE))</f>
        <v/>
      </c>
      <c r="T54" s="234">
        <f>IF(T52="","",VLOOKUP(T52,'【記載例】シフト記号表（勤務時間帯）'!$C$6:$U$35,19,FALSE))</f>
        <v>3</v>
      </c>
      <c r="U54" s="234" t="str">
        <f>IF(U52="","",VLOOKUP(U52,'【記載例】シフト記号表（勤務時間帯）'!$C$6:$U$35,19,FALSE))</f>
        <v/>
      </c>
      <c r="V54" s="234" t="str">
        <f>IF(V52="","",VLOOKUP(V52,'【記載例】シフト記号表（勤務時間帯）'!$C$6:$U$35,19,FALSE))</f>
        <v/>
      </c>
      <c r="W54" s="234">
        <f>IF(W52="","",VLOOKUP(W52,'【記載例】シフト記号表（勤務時間帯）'!$C$6:$U$35,19,FALSE))</f>
        <v>3</v>
      </c>
      <c r="X54" s="234" t="str">
        <f>IF(X52="","",VLOOKUP(X52,'【記載例】シフト記号表（勤務時間帯）'!$C$6:$U$35,19,FALSE))</f>
        <v/>
      </c>
      <c r="Y54" s="235">
        <f>IF(Y52="","",VLOOKUP(Y52,'【記載例】シフト記号表（勤務時間帯）'!$C$6:$U$35,19,FALSE))</f>
        <v>3</v>
      </c>
      <c r="Z54" s="233" t="str">
        <f>IF(Z52="","",VLOOKUP(Z52,'【記載例】シフト記号表（勤務時間帯）'!$C$6:$U$35,19,FALSE))</f>
        <v/>
      </c>
      <c r="AA54" s="234">
        <f>IF(AA52="","",VLOOKUP(AA52,'【記載例】シフト記号表（勤務時間帯）'!$C$6:$U$35,19,FALSE))</f>
        <v>3</v>
      </c>
      <c r="AB54" s="234" t="str">
        <f>IF(AB52="","",VLOOKUP(AB52,'【記載例】シフト記号表（勤務時間帯）'!$C$6:$U$35,19,FALSE))</f>
        <v/>
      </c>
      <c r="AC54" s="234" t="str">
        <f>IF(AC52="","",VLOOKUP(AC52,'【記載例】シフト記号表（勤務時間帯）'!$C$6:$U$35,19,FALSE))</f>
        <v/>
      </c>
      <c r="AD54" s="234">
        <f>IF(AD52="","",VLOOKUP(AD52,'【記載例】シフト記号表（勤務時間帯）'!$C$6:$U$35,19,FALSE))</f>
        <v>3</v>
      </c>
      <c r="AE54" s="234" t="str">
        <f>IF(AE52="","",VLOOKUP(AE52,'【記載例】シフト記号表（勤務時間帯）'!$C$6:$U$35,19,FALSE))</f>
        <v/>
      </c>
      <c r="AF54" s="235">
        <f>IF(AF52="","",VLOOKUP(AF52,'【記載例】シフト記号表（勤務時間帯）'!$C$6:$U$35,19,FALSE))</f>
        <v>3</v>
      </c>
      <c r="AG54" s="233" t="str">
        <f>IF(AG52="","",VLOOKUP(AG52,'【記載例】シフト記号表（勤務時間帯）'!$C$6:$U$35,19,FALSE))</f>
        <v/>
      </c>
      <c r="AH54" s="234">
        <f>IF(AH52="","",VLOOKUP(AH52,'【記載例】シフト記号表（勤務時間帯）'!$C$6:$U$35,19,FALSE))</f>
        <v>3</v>
      </c>
      <c r="AI54" s="234" t="str">
        <f>IF(AI52="","",VLOOKUP(AI52,'【記載例】シフト記号表（勤務時間帯）'!$C$6:$U$35,19,FALSE))</f>
        <v/>
      </c>
      <c r="AJ54" s="234" t="str">
        <f>IF(AJ52="","",VLOOKUP(AJ52,'【記載例】シフト記号表（勤務時間帯）'!$C$6:$U$35,19,FALSE))</f>
        <v/>
      </c>
      <c r="AK54" s="234">
        <f>IF(AK52="","",VLOOKUP(AK52,'【記載例】シフト記号表（勤務時間帯）'!$C$6:$U$35,19,FALSE))</f>
        <v>3</v>
      </c>
      <c r="AL54" s="234" t="str">
        <f>IF(AL52="","",VLOOKUP(AL52,'【記載例】シフト記号表（勤務時間帯）'!$C$6:$U$35,19,FALSE))</f>
        <v/>
      </c>
      <c r="AM54" s="235">
        <f>IF(AM52="","",VLOOKUP(AM52,'【記載例】シフト記号表（勤務時間帯）'!$C$6:$U$35,19,FALSE))</f>
        <v>3</v>
      </c>
      <c r="AN54" s="233" t="str">
        <f>IF(AN52="","",VLOOKUP(AN52,'【記載例】シフト記号表（勤務時間帯）'!$C$6:$U$35,19,FALSE))</f>
        <v/>
      </c>
      <c r="AO54" s="234">
        <f>IF(AO52="","",VLOOKUP(AO52,'【記載例】シフト記号表（勤務時間帯）'!$C$6:$U$35,19,FALSE))</f>
        <v>3</v>
      </c>
      <c r="AP54" s="234" t="str">
        <f>IF(AP52="","",VLOOKUP(AP52,'【記載例】シフト記号表（勤務時間帯）'!$C$6:$U$35,19,FALSE))</f>
        <v/>
      </c>
      <c r="AQ54" s="234" t="str">
        <f>IF(AQ52="","",VLOOKUP(AQ52,'【記載例】シフト記号表（勤務時間帯）'!$C$6:$U$35,19,FALSE))</f>
        <v/>
      </c>
      <c r="AR54" s="234">
        <f>IF(AR52="","",VLOOKUP(AR52,'【記載例】シフト記号表（勤務時間帯）'!$C$6:$U$35,19,FALSE))</f>
        <v>3</v>
      </c>
      <c r="AS54" s="234" t="str">
        <f>IF(AS52="","",VLOOKUP(AS52,'【記載例】シフト記号表（勤務時間帯）'!$C$6:$U$35,19,FALSE))</f>
        <v/>
      </c>
      <c r="AT54" s="235">
        <f>IF(AT52="","",VLOOKUP(AT52,'【記載例】シフト記号表（勤務時間帯）'!$C$6:$U$35,19,FALSE))</f>
        <v>3</v>
      </c>
      <c r="AU54" s="233" t="str">
        <f>IF(AU52="","",VLOOKUP(AU52,'【記載例】シフト記号表（勤務時間帯）'!$C$6:$U$35,19,FALSE))</f>
        <v/>
      </c>
      <c r="AV54" s="234" t="str">
        <f>IF(AV52="","",VLOOKUP(AV52,'【記載例】シフト記号表（勤務時間帯）'!$C$6:$U$35,19,FALSE))</f>
        <v/>
      </c>
      <c r="AW54" s="234" t="str">
        <f>IF(AW52="","",VLOOKUP(AW52,'【記載例】シフト記号表（勤務時間帯）'!$C$6:$U$35,19,FALSE))</f>
        <v/>
      </c>
      <c r="AX54" s="517">
        <f>IF($BB$3="４週",SUM(S54:AT54),IF($BB$3="暦月",SUM(S54:AW54),""))</f>
        <v>36</v>
      </c>
      <c r="AY54" s="518"/>
      <c r="AZ54" s="531">
        <f>IF($BB$3="４週",AX54/4,IF($BB$3="暦月",【記載例】認知症対応型通所!AX54/(【記載例】認知症対応型通所!$BB$8/7),""))</f>
        <v>9</v>
      </c>
      <c r="BA54" s="532"/>
      <c r="BB54" s="316"/>
      <c r="BC54" s="317"/>
      <c r="BD54" s="317"/>
      <c r="BE54" s="317"/>
      <c r="BF54" s="318"/>
    </row>
    <row r="55" spans="2:58" ht="20.25" customHeight="1" x14ac:dyDescent="0.4">
      <c r="B55" s="569">
        <f>B52+1</f>
        <v>12</v>
      </c>
      <c r="C55" s="380"/>
      <c r="D55" s="381"/>
      <c r="E55" s="382"/>
      <c r="F55" s="115"/>
      <c r="G55" s="274"/>
      <c r="H55" s="277"/>
      <c r="I55" s="278"/>
      <c r="J55" s="278"/>
      <c r="K55" s="279"/>
      <c r="L55" s="284"/>
      <c r="M55" s="285"/>
      <c r="N55" s="285"/>
      <c r="O55" s="286"/>
      <c r="P55" s="582" t="s">
        <v>49</v>
      </c>
      <c r="Q55" s="583"/>
      <c r="R55" s="58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70"/>
      <c r="AY55" s="571"/>
      <c r="AZ55" s="572"/>
      <c r="BA55" s="573"/>
      <c r="BB55" s="337"/>
      <c r="BC55" s="285"/>
      <c r="BD55" s="285"/>
      <c r="BE55" s="285"/>
      <c r="BF55" s="286"/>
    </row>
    <row r="56" spans="2:58" ht="20.25" customHeight="1" x14ac:dyDescent="0.4">
      <c r="B56" s="569"/>
      <c r="C56" s="383"/>
      <c r="D56" s="384"/>
      <c r="E56" s="385"/>
      <c r="F56" s="92"/>
      <c r="G56" s="275"/>
      <c r="H56" s="280"/>
      <c r="I56" s="278"/>
      <c r="J56" s="278"/>
      <c r="K56" s="279"/>
      <c r="L56" s="287"/>
      <c r="M56" s="288"/>
      <c r="N56" s="288"/>
      <c r="O56" s="289"/>
      <c r="P56" s="507" t="s">
        <v>15</v>
      </c>
      <c r="Q56" s="508"/>
      <c r="R56" s="509"/>
      <c r="S56" s="230" t="str">
        <f>IF(S55="","",VLOOKUP(S55,'【記載例】シフト記号表（勤務時間帯）'!$C$6:$K$35,9,FALSE))</f>
        <v/>
      </c>
      <c r="T56" s="231" t="str">
        <f>IF(T55="","",VLOOKUP(T55,'【記載例】シフト記号表（勤務時間帯）'!$C$6:$K$35,9,FALSE))</f>
        <v/>
      </c>
      <c r="U56" s="231" t="str">
        <f>IF(U55="","",VLOOKUP(U55,'【記載例】シフト記号表（勤務時間帯）'!$C$6:$K$35,9,FALSE))</f>
        <v/>
      </c>
      <c r="V56" s="231" t="str">
        <f>IF(V55="","",VLOOKUP(V55,'【記載例】シフト記号表（勤務時間帯）'!$C$6:$K$35,9,FALSE))</f>
        <v/>
      </c>
      <c r="W56" s="231" t="str">
        <f>IF(W55="","",VLOOKUP(W55,'【記載例】シフト記号表（勤務時間帯）'!$C$6:$K$35,9,FALSE))</f>
        <v/>
      </c>
      <c r="X56" s="231" t="str">
        <f>IF(X55="","",VLOOKUP(X55,'【記載例】シフト記号表（勤務時間帯）'!$C$6:$K$35,9,FALSE))</f>
        <v/>
      </c>
      <c r="Y56" s="232" t="str">
        <f>IF(Y55="","",VLOOKUP(Y55,'【記載例】シフト記号表（勤務時間帯）'!$C$6:$K$35,9,FALSE))</f>
        <v/>
      </c>
      <c r="Z56" s="230" t="str">
        <f>IF(Z55="","",VLOOKUP(Z55,'【記載例】シフト記号表（勤務時間帯）'!$C$6:$K$35,9,FALSE))</f>
        <v/>
      </c>
      <c r="AA56" s="231" t="str">
        <f>IF(AA55="","",VLOOKUP(AA55,'【記載例】シフト記号表（勤務時間帯）'!$C$6:$K$35,9,FALSE))</f>
        <v/>
      </c>
      <c r="AB56" s="231" t="str">
        <f>IF(AB55="","",VLOOKUP(AB55,'【記載例】シフト記号表（勤務時間帯）'!$C$6:$K$35,9,FALSE))</f>
        <v/>
      </c>
      <c r="AC56" s="231" t="str">
        <f>IF(AC55="","",VLOOKUP(AC55,'【記載例】シフト記号表（勤務時間帯）'!$C$6:$K$35,9,FALSE))</f>
        <v/>
      </c>
      <c r="AD56" s="231" t="str">
        <f>IF(AD55="","",VLOOKUP(AD55,'【記載例】シフト記号表（勤務時間帯）'!$C$6:$K$35,9,FALSE))</f>
        <v/>
      </c>
      <c r="AE56" s="231" t="str">
        <f>IF(AE55="","",VLOOKUP(AE55,'【記載例】シフト記号表（勤務時間帯）'!$C$6:$K$35,9,FALSE))</f>
        <v/>
      </c>
      <c r="AF56" s="232" t="str">
        <f>IF(AF55="","",VLOOKUP(AF55,'【記載例】シフト記号表（勤務時間帯）'!$C$6:$K$35,9,FALSE))</f>
        <v/>
      </c>
      <c r="AG56" s="230" t="str">
        <f>IF(AG55="","",VLOOKUP(AG55,'【記載例】シフト記号表（勤務時間帯）'!$C$6:$K$35,9,FALSE))</f>
        <v/>
      </c>
      <c r="AH56" s="231" t="str">
        <f>IF(AH55="","",VLOOKUP(AH55,'【記載例】シフト記号表（勤務時間帯）'!$C$6:$K$35,9,FALSE))</f>
        <v/>
      </c>
      <c r="AI56" s="231" t="str">
        <f>IF(AI55="","",VLOOKUP(AI55,'【記載例】シフト記号表（勤務時間帯）'!$C$6:$K$35,9,FALSE))</f>
        <v/>
      </c>
      <c r="AJ56" s="231" t="str">
        <f>IF(AJ55="","",VLOOKUP(AJ55,'【記載例】シフト記号表（勤務時間帯）'!$C$6:$K$35,9,FALSE))</f>
        <v/>
      </c>
      <c r="AK56" s="231" t="str">
        <f>IF(AK55="","",VLOOKUP(AK55,'【記載例】シフト記号表（勤務時間帯）'!$C$6:$K$35,9,FALSE))</f>
        <v/>
      </c>
      <c r="AL56" s="231" t="str">
        <f>IF(AL55="","",VLOOKUP(AL55,'【記載例】シフト記号表（勤務時間帯）'!$C$6:$K$35,9,FALSE))</f>
        <v/>
      </c>
      <c r="AM56" s="232" t="str">
        <f>IF(AM55="","",VLOOKUP(AM55,'【記載例】シフト記号表（勤務時間帯）'!$C$6:$K$35,9,FALSE))</f>
        <v/>
      </c>
      <c r="AN56" s="230" t="str">
        <f>IF(AN55="","",VLOOKUP(AN55,'【記載例】シフト記号表（勤務時間帯）'!$C$6:$K$35,9,FALSE))</f>
        <v/>
      </c>
      <c r="AO56" s="231" t="str">
        <f>IF(AO55="","",VLOOKUP(AO55,'【記載例】シフト記号表（勤務時間帯）'!$C$6:$K$35,9,FALSE))</f>
        <v/>
      </c>
      <c r="AP56" s="231" t="str">
        <f>IF(AP55="","",VLOOKUP(AP55,'【記載例】シフト記号表（勤務時間帯）'!$C$6:$K$35,9,FALSE))</f>
        <v/>
      </c>
      <c r="AQ56" s="231" t="str">
        <f>IF(AQ55="","",VLOOKUP(AQ55,'【記載例】シフト記号表（勤務時間帯）'!$C$6:$K$35,9,FALSE))</f>
        <v/>
      </c>
      <c r="AR56" s="231" t="str">
        <f>IF(AR55="","",VLOOKUP(AR55,'【記載例】シフト記号表（勤務時間帯）'!$C$6:$K$35,9,FALSE))</f>
        <v/>
      </c>
      <c r="AS56" s="231" t="str">
        <f>IF(AS55="","",VLOOKUP(AS55,'【記載例】シフト記号表（勤務時間帯）'!$C$6:$K$35,9,FALSE))</f>
        <v/>
      </c>
      <c r="AT56" s="232" t="str">
        <f>IF(AT55="","",VLOOKUP(AT55,'【記載例】シフト記号表（勤務時間帯）'!$C$6:$K$35,9,FALSE))</f>
        <v/>
      </c>
      <c r="AU56" s="230" t="str">
        <f>IF(AU55="","",VLOOKUP(AU55,'【記載例】シフト記号表（勤務時間帯）'!$C$6:$K$35,9,FALSE))</f>
        <v/>
      </c>
      <c r="AV56" s="231" t="str">
        <f>IF(AV55="","",VLOOKUP(AV55,'【記載例】シフト記号表（勤務時間帯）'!$C$6:$K$35,9,FALSE))</f>
        <v/>
      </c>
      <c r="AW56" s="231" t="str">
        <f>IF(AW55="","",VLOOKUP(AW55,'【記載例】シフト記号表（勤務時間帯）'!$C$6:$K$35,9,FALSE))</f>
        <v/>
      </c>
      <c r="AX56" s="510">
        <f>IF($BB$3="４週",SUM(S56:AT56),IF($BB$3="暦月",SUM(S56:AW56),""))</f>
        <v>0</v>
      </c>
      <c r="AY56" s="511"/>
      <c r="AZ56" s="512">
        <f>IF($BB$3="４週",AX56/4,IF($BB$3="暦月",【記載例】認知症対応型通所!AX56/(【記載例】認知症対応型通所!$BB$8/7),""))</f>
        <v>0</v>
      </c>
      <c r="BA56" s="513"/>
      <c r="BB56" s="338"/>
      <c r="BC56" s="288"/>
      <c r="BD56" s="288"/>
      <c r="BE56" s="288"/>
      <c r="BF56" s="289"/>
    </row>
    <row r="57" spans="2:58" ht="20.25" customHeight="1" x14ac:dyDescent="0.4">
      <c r="B57" s="569"/>
      <c r="C57" s="386"/>
      <c r="D57" s="387"/>
      <c r="E57" s="388"/>
      <c r="F57" s="92">
        <f>C55</f>
        <v>0</v>
      </c>
      <c r="G57" s="389"/>
      <c r="H57" s="280"/>
      <c r="I57" s="278"/>
      <c r="J57" s="278"/>
      <c r="K57" s="279"/>
      <c r="L57" s="390"/>
      <c r="M57" s="340"/>
      <c r="N57" s="340"/>
      <c r="O57" s="341"/>
      <c r="P57" s="514" t="s">
        <v>50</v>
      </c>
      <c r="Q57" s="515"/>
      <c r="R57" s="516"/>
      <c r="S57" s="233" t="str">
        <f>IF(S55="","",VLOOKUP(S55,'【記載例】シフト記号表（勤務時間帯）'!$C$6:$U$35,19,FALSE))</f>
        <v/>
      </c>
      <c r="T57" s="234" t="str">
        <f>IF(T55="","",VLOOKUP(T55,'【記載例】シフト記号表（勤務時間帯）'!$C$6:$U$35,19,FALSE))</f>
        <v/>
      </c>
      <c r="U57" s="234" t="str">
        <f>IF(U55="","",VLOOKUP(U55,'【記載例】シフト記号表（勤務時間帯）'!$C$6:$U$35,19,FALSE))</f>
        <v/>
      </c>
      <c r="V57" s="234" t="str">
        <f>IF(V55="","",VLOOKUP(V55,'【記載例】シフト記号表（勤務時間帯）'!$C$6:$U$35,19,FALSE))</f>
        <v/>
      </c>
      <c r="W57" s="234" t="str">
        <f>IF(W55="","",VLOOKUP(W55,'【記載例】シフト記号表（勤務時間帯）'!$C$6:$U$35,19,FALSE))</f>
        <v/>
      </c>
      <c r="X57" s="234" t="str">
        <f>IF(X55="","",VLOOKUP(X55,'【記載例】シフト記号表（勤務時間帯）'!$C$6:$U$35,19,FALSE))</f>
        <v/>
      </c>
      <c r="Y57" s="235" t="str">
        <f>IF(Y55="","",VLOOKUP(Y55,'【記載例】シフト記号表（勤務時間帯）'!$C$6:$U$35,19,FALSE))</f>
        <v/>
      </c>
      <c r="Z57" s="233" t="str">
        <f>IF(Z55="","",VLOOKUP(Z55,'【記載例】シフト記号表（勤務時間帯）'!$C$6:$U$35,19,FALSE))</f>
        <v/>
      </c>
      <c r="AA57" s="234" t="str">
        <f>IF(AA55="","",VLOOKUP(AA55,'【記載例】シフト記号表（勤務時間帯）'!$C$6:$U$35,19,FALSE))</f>
        <v/>
      </c>
      <c r="AB57" s="234" t="str">
        <f>IF(AB55="","",VLOOKUP(AB55,'【記載例】シフト記号表（勤務時間帯）'!$C$6:$U$35,19,FALSE))</f>
        <v/>
      </c>
      <c r="AC57" s="234" t="str">
        <f>IF(AC55="","",VLOOKUP(AC55,'【記載例】シフト記号表（勤務時間帯）'!$C$6:$U$35,19,FALSE))</f>
        <v/>
      </c>
      <c r="AD57" s="234" t="str">
        <f>IF(AD55="","",VLOOKUP(AD55,'【記載例】シフト記号表（勤務時間帯）'!$C$6:$U$35,19,FALSE))</f>
        <v/>
      </c>
      <c r="AE57" s="234" t="str">
        <f>IF(AE55="","",VLOOKUP(AE55,'【記載例】シフト記号表（勤務時間帯）'!$C$6:$U$35,19,FALSE))</f>
        <v/>
      </c>
      <c r="AF57" s="235" t="str">
        <f>IF(AF55="","",VLOOKUP(AF55,'【記載例】シフト記号表（勤務時間帯）'!$C$6:$U$35,19,FALSE))</f>
        <v/>
      </c>
      <c r="AG57" s="233" t="str">
        <f>IF(AG55="","",VLOOKUP(AG55,'【記載例】シフト記号表（勤務時間帯）'!$C$6:$U$35,19,FALSE))</f>
        <v/>
      </c>
      <c r="AH57" s="234" t="str">
        <f>IF(AH55="","",VLOOKUP(AH55,'【記載例】シフト記号表（勤務時間帯）'!$C$6:$U$35,19,FALSE))</f>
        <v/>
      </c>
      <c r="AI57" s="234" t="str">
        <f>IF(AI55="","",VLOOKUP(AI55,'【記載例】シフト記号表（勤務時間帯）'!$C$6:$U$35,19,FALSE))</f>
        <v/>
      </c>
      <c r="AJ57" s="234" t="str">
        <f>IF(AJ55="","",VLOOKUP(AJ55,'【記載例】シフト記号表（勤務時間帯）'!$C$6:$U$35,19,FALSE))</f>
        <v/>
      </c>
      <c r="AK57" s="234" t="str">
        <f>IF(AK55="","",VLOOKUP(AK55,'【記載例】シフト記号表（勤務時間帯）'!$C$6:$U$35,19,FALSE))</f>
        <v/>
      </c>
      <c r="AL57" s="234" t="str">
        <f>IF(AL55="","",VLOOKUP(AL55,'【記載例】シフト記号表（勤務時間帯）'!$C$6:$U$35,19,FALSE))</f>
        <v/>
      </c>
      <c r="AM57" s="235" t="str">
        <f>IF(AM55="","",VLOOKUP(AM55,'【記載例】シフト記号表（勤務時間帯）'!$C$6:$U$35,19,FALSE))</f>
        <v/>
      </c>
      <c r="AN57" s="233" t="str">
        <f>IF(AN55="","",VLOOKUP(AN55,'【記載例】シフト記号表（勤務時間帯）'!$C$6:$U$35,19,FALSE))</f>
        <v/>
      </c>
      <c r="AO57" s="234" t="str">
        <f>IF(AO55="","",VLOOKUP(AO55,'【記載例】シフト記号表（勤務時間帯）'!$C$6:$U$35,19,FALSE))</f>
        <v/>
      </c>
      <c r="AP57" s="234" t="str">
        <f>IF(AP55="","",VLOOKUP(AP55,'【記載例】シフト記号表（勤務時間帯）'!$C$6:$U$35,19,FALSE))</f>
        <v/>
      </c>
      <c r="AQ57" s="234" t="str">
        <f>IF(AQ55="","",VLOOKUP(AQ55,'【記載例】シフト記号表（勤務時間帯）'!$C$6:$U$35,19,FALSE))</f>
        <v/>
      </c>
      <c r="AR57" s="234" t="str">
        <f>IF(AR55="","",VLOOKUP(AR55,'【記載例】シフト記号表（勤務時間帯）'!$C$6:$U$35,19,FALSE))</f>
        <v/>
      </c>
      <c r="AS57" s="234" t="str">
        <f>IF(AS55="","",VLOOKUP(AS55,'【記載例】シフト記号表（勤務時間帯）'!$C$6:$U$35,19,FALSE))</f>
        <v/>
      </c>
      <c r="AT57" s="235" t="str">
        <f>IF(AT55="","",VLOOKUP(AT55,'【記載例】シフト記号表（勤務時間帯）'!$C$6:$U$35,19,FALSE))</f>
        <v/>
      </c>
      <c r="AU57" s="233" t="str">
        <f>IF(AU55="","",VLOOKUP(AU55,'【記載例】シフト記号表（勤務時間帯）'!$C$6:$U$35,19,FALSE))</f>
        <v/>
      </c>
      <c r="AV57" s="234" t="str">
        <f>IF(AV55="","",VLOOKUP(AV55,'【記載例】シフト記号表（勤務時間帯）'!$C$6:$U$35,19,FALSE))</f>
        <v/>
      </c>
      <c r="AW57" s="234" t="str">
        <f>IF(AW55="","",VLOOKUP(AW55,'【記載例】シフト記号表（勤務時間帯）'!$C$6:$U$35,19,FALSE))</f>
        <v/>
      </c>
      <c r="AX57" s="517">
        <f>IF($BB$3="４週",SUM(S57:AT57),IF($BB$3="暦月",SUM(S57:AW57),""))</f>
        <v>0</v>
      </c>
      <c r="AY57" s="518"/>
      <c r="AZ57" s="531">
        <f>IF($BB$3="４週",AX57/4,IF($BB$3="暦月",【記載例】認知症対応型通所!AX57/(【記載例】認知症対応型通所!$BB$8/7),""))</f>
        <v>0</v>
      </c>
      <c r="BA57" s="532"/>
      <c r="BB57" s="339"/>
      <c r="BC57" s="340"/>
      <c r="BD57" s="340"/>
      <c r="BE57" s="340"/>
      <c r="BF57" s="341"/>
    </row>
    <row r="58" spans="2:58" ht="20.25" customHeight="1" x14ac:dyDescent="0.4">
      <c r="B58" s="569">
        <f>B55+1</f>
        <v>13</v>
      </c>
      <c r="C58" s="380"/>
      <c r="D58" s="381"/>
      <c r="E58" s="382"/>
      <c r="F58" s="115"/>
      <c r="G58" s="274"/>
      <c r="H58" s="277"/>
      <c r="I58" s="278"/>
      <c r="J58" s="278"/>
      <c r="K58" s="279"/>
      <c r="L58" s="284"/>
      <c r="M58" s="285"/>
      <c r="N58" s="285"/>
      <c r="O58" s="286"/>
      <c r="P58" s="582" t="s">
        <v>49</v>
      </c>
      <c r="Q58" s="583"/>
      <c r="R58" s="58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70"/>
      <c r="AY58" s="571"/>
      <c r="AZ58" s="572"/>
      <c r="BA58" s="573"/>
      <c r="BB58" s="337"/>
      <c r="BC58" s="285"/>
      <c r="BD58" s="285"/>
      <c r="BE58" s="285"/>
      <c r="BF58" s="286"/>
    </row>
    <row r="59" spans="2:58" ht="20.25" customHeight="1" x14ac:dyDescent="0.4">
      <c r="B59" s="569"/>
      <c r="C59" s="383"/>
      <c r="D59" s="384"/>
      <c r="E59" s="385"/>
      <c r="F59" s="92"/>
      <c r="G59" s="275"/>
      <c r="H59" s="280"/>
      <c r="I59" s="278"/>
      <c r="J59" s="278"/>
      <c r="K59" s="279"/>
      <c r="L59" s="287"/>
      <c r="M59" s="288"/>
      <c r="N59" s="288"/>
      <c r="O59" s="289"/>
      <c r="P59" s="507" t="s">
        <v>15</v>
      </c>
      <c r="Q59" s="508"/>
      <c r="R59" s="509"/>
      <c r="S59" s="230" t="str">
        <f>IF(S58="","",VLOOKUP(S58,'【記載例】シフト記号表（勤務時間帯）'!$C$6:$K$35,9,FALSE))</f>
        <v/>
      </c>
      <c r="T59" s="231" t="str">
        <f>IF(T58="","",VLOOKUP(T58,'【記載例】シフト記号表（勤務時間帯）'!$C$6:$K$35,9,FALSE))</f>
        <v/>
      </c>
      <c r="U59" s="231" t="str">
        <f>IF(U58="","",VLOOKUP(U58,'【記載例】シフト記号表（勤務時間帯）'!$C$6:$K$35,9,FALSE))</f>
        <v/>
      </c>
      <c r="V59" s="231" t="str">
        <f>IF(V58="","",VLOOKUP(V58,'【記載例】シフト記号表（勤務時間帯）'!$C$6:$K$35,9,FALSE))</f>
        <v/>
      </c>
      <c r="W59" s="231" t="str">
        <f>IF(W58="","",VLOOKUP(W58,'【記載例】シフト記号表（勤務時間帯）'!$C$6:$K$35,9,FALSE))</f>
        <v/>
      </c>
      <c r="X59" s="231" t="str">
        <f>IF(X58="","",VLOOKUP(X58,'【記載例】シフト記号表（勤務時間帯）'!$C$6:$K$35,9,FALSE))</f>
        <v/>
      </c>
      <c r="Y59" s="232" t="str">
        <f>IF(Y58="","",VLOOKUP(Y58,'【記載例】シフト記号表（勤務時間帯）'!$C$6:$K$35,9,FALSE))</f>
        <v/>
      </c>
      <c r="Z59" s="230" t="str">
        <f>IF(Z58="","",VLOOKUP(Z58,'【記載例】シフト記号表（勤務時間帯）'!$C$6:$K$35,9,FALSE))</f>
        <v/>
      </c>
      <c r="AA59" s="231" t="str">
        <f>IF(AA58="","",VLOOKUP(AA58,'【記載例】シフト記号表（勤務時間帯）'!$C$6:$K$35,9,FALSE))</f>
        <v/>
      </c>
      <c r="AB59" s="231" t="str">
        <f>IF(AB58="","",VLOOKUP(AB58,'【記載例】シフト記号表（勤務時間帯）'!$C$6:$K$35,9,FALSE))</f>
        <v/>
      </c>
      <c r="AC59" s="231" t="str">
        <f>IF(AC58="","",VLOOKUP(AC58,'【記載例】シフト記号表（勤務時間帯）'!$C$6:$K$35,9,FALSE))</f>
        <v/>
      </c>
      <c r="AD59" s="231" t="str">
        <f>IF(AD58="","",VLOOKUP(AD58,'【記載例】シフト記号表（勤務時間帯）'!$C$6:$K$35,9,FALSE))</f>
        <v/>
      </c>
      <c r="AE59" s="231" t="str">
        <f>IF(AE58="","",VLOOKUP(AE58,'【記載例】シフト記号表（勤務時間帯）'!$C$6:$K$35,9,FALSE))</f>
        <v/>
      </c>
      <c r="AF59" s="232" t="str">
        <f>IF(AF58="","",VLOOKUP(AF58,'【記載例】シフト記号表（勤務時間帯）'!$C$6:$K$35,9,FALSE))</f>
        <v/>
      </c>
      <c r="AG59" s="230" t="str">
        <f>IF(AG58="","",VLOOKUP(AG58,'【記載例】シフト記号表（勤務時間帯）'!$C$6:$K$35,9,FALSE))</f>
        <v/>
      </c>
      <c r="AH59" s="231" t="str">
        <f>IF(AH58="","",VLOOKUP(AH58,'【記載例】シフト記号表（勤務時間帯）'!$C$6:$K$35,9,FALSE))</f>
        <v/>
      </c>
      <c r="AI59" s="231" t="str">
        <f>IF(AI58="","",VLOOKUP(AI58,'【記載例】シフト記号表（勤務時間帯）'!$C$6:$K$35,9,FALSE))</f>
        <v/>
      </c>
      <c r="AJ59" s="231" t="str">
        <f>IF(AJ58="","",VLOOKUP(AJ58,'【記載例】シフト記号表（勤務時間帯）'!$C$6:$K$35,9,FALSE))</f>
        <v/>
      </c>
      <c r="AK59" s="231" t="str">
        <f>IF(AK58="","",VLOOKUP(AK58,'【記載例】シフト記号表（勤務時間帯）'!$C$6:$K$35,9,FALSE))</f>
        <v/>
      </c>
      <c r="AL59" s="231" t="str">
        <f>IF(AL58="","",VLOOKUP(AL58,'【記載例】シフト記号表（勤務時間帯）'!$C$6:$K$35,9,FALSE))</f>
        <v/>
      </c>
      <c r="AM59" s="232" t="str">
        <f>IF(AM58="","",VLOOKUP(AM58,'【記載例】シフト記号表（勤務時間帯）'!$C$6:$K$35,9,FALSE))</f>
        <v/>
      </c>
      <c r="AN59" s="230" t="str">
        <f>IF(AN58="","",VLOOKUP(AN58,'【記載例】シフト記号表（勤務時間帯）'!$C$6:$K$35,9,FALSE))</f>
        <v/>
      </c>
      <c r="AO59" s="231" t="str">
        <f>IF(AO58="","",VLOOKUP(AO58,'【記載例】シフト記号表（勤務時間帯）'!$C$6:$K$35,9,FALSE))</f>
        <v/>
      </c>
      <c r="AP59" s="231" t="str">
        <f>IF(AP58="","",VLOOKUP(AP58,'【記載例】シフト記号表（勤務時間帯）'!$C$6:$K$35,9,FALSE))</f>
        <v/>
      </c>
      <c r="AQ59" s="231" t="str">
        <f>IF(AQ58="","",VLOOKUP(AQ58,'【記載例】シフト記号表（勤務時間帯）'!$C$6:$K$35,9,FALSE))</f>
        <v/>
      </c>
      <c r="AR59" s="231" t="str">
        <f>IF(AR58="","",VLOOKUP(AR58,'【記載例】シフト記号表（勤務時間帯）'!$C$6:$K$35,9,FALSE))</f>
        <v/>
      </c>
      <c r="AS59" s="231" t="str">
        <f>IF(AS58="","",VLOOKUP(AS58,'【記載例】シフト記号表（勤務時間帯）'!$C$6:$K$35,9,FALSE))</f>
        <v/>
      </c>
      <c r="AT59" s="232" t="str">
        <f>IF(AT58="","",VLOOKUP(AT58,'【記載例】シフト記号表（勤務時間帯）'!$C$6:$K$35,9,FALSE))</f>
        <v/>
      </c>
      <c r="AU59" s="230" t="str">
        <f>IF(AU58="","",VLOOKUP(AU58,'【記載例】シフト記号表（勤務時間帯）'!$C$6:$K$35,9,FALSE))</f>
        <v/>
      </c>
      <c r="AV59" s="231" t="str">
        <f>IF(AV58="","",VLOOKUP(AV58,'【記載例】シフト記号表（勤務時間帯）'!$C$6:$K$35,9,FALSE))</f>
        <v/>
      </c>
      <c r="AW59" s="231" t="str">
        <f>IF(AW58="","",VLOOKUP(AW58,'【記載例】シフト記号表（勤務時間帯）'!$C$6:$K$35,9,FALSE))</f>
        <v/>
      </c>
      <c r="AX59" s="510">
        <f>IF($BB$3="４週",SUM(S59:AT59),IF($BB$3="暦月",SUM(S59:AW59),""))</f>
        <v>0</v>
      </c>
      <c r="AY59" s="511"/>
      <c r="AZ59" s="512">
        <f>IF($BB$3="４週",AX59/4,IF($BB$3="暦月",【記載例】認知症対応型通所!AX59/(【記載例】認知症対応型通所!$BB$8/7),""))</f>
        <v>0</v>
      </c>
      <c r="BA59" s="513"/>
      <c r="BB59" s="338"/>
      <c r="BC59" s="288"/>
      <c r="BD59" s="288"/>
      <c r="BE59" s="288"/>
      <c r="BF59" s="289"/>
    </row>
    <row r="60" spans="2:58" ht="20.25" customHeight="1" thickBot="1" x14ac:dyDescent="0.45">
      <c r="B60" s="610"/>
      <c r="C60" s="386"/>
      <c r="D60" s="387"/>
      <c r="E60" s="388"/>
      <c r="F60" s="95">
        <f>C58</f>
        <v>0</v>
      </c>
      <c r="G60" s="276"/>
      <c r="H60" s="281"/>
      <c r="I60" s="282"/>
      <c r="J60" s="282"/>
      <c r="K60" s="283"/>
      <c r="L60" s="290"/>
      <c r="M60" s="291"/>
      <c r="N60" s="291"/>
      <c r="O60" s="292"/>
      <c r="P60" s="585" t="s">
        <v>50</v>
      </c>
      <c r="Q60" s="586"/>
      <c r="R60" s="587"/>
      <c r="S60" s="233"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35" t="str">
        <f>IF(Y58="","",VLOOKUP(Y58,'【記載例】シフト記号表（勤務時間帯）'!$C$6:$U$35,19,FALSE))</f>
        <v/>
      </c>
      <c r="Z60" s="233"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35" t="str">
        <f>IF(AF58="","",VLOOKUP(AF58,'【記載例】シフト記号表（勤務時間帯）'!$C$6:$U$35,19,FALSE))</f>
        <v/>
      </c>
      <c r="AG60" s="233"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35" t="str">
        <f>IF(AM58="","",VLOOKUP(AM58,'【記載例】シフト記号表（勤務時間帯）'!$C$6:$U$35,19,FALSE))</f>
        <v/>
      </c>
      <c r="AN60" s="233"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35" t="str">
        <f>IF(AT58="","",VLOOKUP(AT58,'【記載例】シフト記号表（勤務時間帯）'!$C$6:$U$35,19,FALSE))</f>
        <v/>
      </c>
      <c r="AU60" s="233"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517">
        <f>IF($BB$3="４週",SUM(S60:AT60),IF($BB$3="暦月",SUM(S60:AW60),""))</f>
        <v>0</v>
      </c>
      <c r="AY60" s="518"/>
      <c r="AZ60" s="531">
        <f>IF($BB$3="４週",AX60/4,IF($BB$3="暦月",【記載例】認知症対応型通所!AX60/(【記載例】認知症対応型通所!$BB$8/7),""))</f>
        <v>0</v>
      </c>
      <c r="BA60" s="532"/>
      <c r="BB60" s="374"/>
      <c r="BC60" s="291"/>
      <c r="BD60" s="291"/>
      <c r="BE60" s="291"/>
      <c r="BF60" s="292"/>
    </row>
    <row r="61" spans="2:58" s="186" customFormat="1" ht="6" customHeight="1" thickBot="1" x14ac:dyDescent="0.4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
      <c r="B62" s="265"/>
      <c r="C62" s="266"/>
      <c r="D62" s="266"/>
      <c r="E62" s="266"/>
      <c r="F62" s="187"/>
      <c r="G62" s="296" t="s">
        <v>193</v>
      </c>
      <c r="H62" s="296"/>
      <c r="I62" s="296"/>
      <c r="J62" s="296"/>
      <c r="K62" s="297"/>
      <c r="L62" s="260"/>
      <c r="M62" s="302" t="s">
        <v>60</v>
      </c>
      <c r="N62" s="303"/>
      <c r="O62" s="303"/>
      <c r="P62" s="303"/>
      <c r="Q62" s="303"/>
      <c r="R62" s="304"/>
      <c r="S62" s="261">
        <f t="shared" ref="S62:AH64" si="1">IF(SUMIF($F$22:$F$60, $M62, S$22:S$60)=0,"",SUMIF($F$22:$F$60, $M62, S$22:S$60))</f>
        <v>7</v>
      </c>
      <c r="T62" s="262">
        <f t="shared" si="1"/>
        <v>7</v>
      </c>
      <c r="U62" s="262">
        <f t="shared" si="1"/>
        <v>7</v>
      </c>
      <c r="V62" s="262">
        <f t="shared" si="1"/>
        <v>7</v>
      </c>
      <c r="W62" s="262">
        <f t="shared" si="1"/>
        <v>7</v>
      </c>
      <c r="X62" s="262">
        <f t="shared" si="1"/>
        <v>7</v>
      </c>
      <c r="Y62" s="263">
        <f t="shared" si="1"/>
        <v>7</v>
      </c>
      <c r="Z62" s="261">
        <f t="shared" si="1"/>
        <v>7</v>
      </c>
      <c r="AA62" s="262">
        <f t="shared" si="1"/>
        <v>7</v>
      </c>
      <c r="AB62" s="262">
        <f t="shared" si="1"/>
        <v>7</v>
      </c>
      <c r="AC62" s="262">
        <f t="shared" si="1"/>
        <v>7</v>
      </c>
      <c r="AD62" s="262">
        <f t="shared" si="1"/>
        <v>7</v>
      </c>
      <c r="AE62" s="262">
        <f t="shared" si="1"/>
        <v>7</v>
      </c>
      <c r="AF62" s="263">
        <f t="shared" si="1"/>
        <v>7</v>
      </c>
      <c r="AG62" s="261">
        <f t="shared" si="1"/>
        <v>7</v>
      </c>
      <c r="AH62" s="262">
        <f t="shared" si="1"/>
        <v>7</v>
      </c>
      <c r="AI62" s="262">
        <f t="shared" ref="AI62:AW64" si="2">IF(SUMIF($F$22:$F$60, $M62, AI$22:AI$60)=0,"",SUMIF($F$22:$F$60, $M62, AI$22:AI$60))</f>
        <v>7</v>
      </c>
      <c r="AJ62" s="262">
        <f t="shared" si="2"/>
        <v>7</v>
      </c>
      <c r="AK62" s="262">
        <f t="shared" si="2"/>
        <v>7</v>
      </c>
      <c r="AL62" s="262">
        <f t="shared" si="2"/>
        <v>7</v>
      </c>
      <c r="AM62" s="263">
        <f t="shared" si="2"/>
        <v>7</v>
      </c>
      <c r="AN62" s="261">
        <f t="shared" si="2"/>
        <v>7</v>
      </c>
      <c r="AO62" s="262">
        <f t="shared" si="2"/>
        <v>7</v>
      </c>
      <c r="AP62" s="262">
        <f t="shared" si="2"/>
        <v>7</v>
      </c>
      <c r="AQ62" s="262">
        <f t="shared" si="2"/>
        <v>7</v>
      </c>
      <c r="AR62" s="262">
        <f t="shared" si="2"/>
        <v>7</v>
      </c>
      <c r="AS62" s="262">
        <f t="shared" si="2"/>
        <v>7</v>
      </c>
      <c r="AT62" s="263">
        <f t="shared" si="2"/>
        <v>7</v>
      </c>
      <c r="AU62" s="261" t="str">
        <f t="shared" si="2"/>
        <v/>
      </c>
      <c r="AV62" s="262" t="str">
        <f t="shared" si="2"/>
        <v/>
      </c>
      <c r="AW62" s="262" t="str">
        <f t="shared" si="2"/>
        <v/>
      </c>
      <c r="AX62" s="270">
        <f>IF(SUMIF($F$22:$F$60, $M62, AX$22:AX$60)=0,"",SUMIF($F$22:$F$60, $M62, AX$22:AX$60))</f>
        <v>196</v>
      </c>
      <c r="AY62" s="271"/>
      <c r="AZ62" s="272">
        <f t="shared" ref="AZ62:AZ64" si="3">IF(AX62="","",IF($BB$3="４週",AX62/4,IF($BB$3="暦月",AX62/($BB$8/7),"")))</f>
        <v>49</v>
      </c>
      <c r="BA62" s="273"/>
      <c r="BB62" s="588"/>
      <c r="BC62" s="589"/>
      <c r="BD62" s="589"/>
      <c r="BE62" s="589"/>
      <c r="BF62" s="590"/>
    </row>
    <row r="63" spans="2:58" ht="20.100000000000001" customHeight="1" x14ac:dyDescent="0.4">
      <c r="B63" s="267"/>
      <c r="C63" s="202"/>
      <c r="D63" s="202"/>
      <c r="E63" s="202"/>
      <c r="F63" s="189"/>
      <c r="G63" s="298"/>
      <c r="H63" s="298"/>
      <c r="I63" s="298"/>
      <c r="J63" s="298"/>
      <c r="K63" s="299"/>
      <c r="L63" s="264"/>
      <c r="M63" s="305" t="s">
        <v>5</v>
      </c>
      <c r="N63" s="306"/>
      <c r="O63" s="306"/>
      <c r="P63" s="306"/>
      <c r="Q63" s="306"/>
      <c r="R63" s="307"/>
      <c r="S63" s="261">
        <f t="shared" si="1"/>
        <v>4</v>
      </c>
      <c r="T63" s="262">
        <f t="shared" si="1"/>
        <v>4</v>
      </c>
      <c r="U63" s="262">
        <f t="shared" si="1"/>
        <v>4</v>
      </c>
      <c r="V63" s="262">
        <f t="shared" si="1"/>
        <v>4</v>
      </c>
      <c r="W63" s="262">
        <f t="shared" si="1"/>
        <v>4</v>
      </c>
      <c r="X63" s="262">
        <f t="shared" si="1"/>
        <v>4</v>
      </c>
      <c r="Y63" s="263">
        <f t="shared" si="1"/>
        <v>4</v>
      </c>
      <c r="Z63" s="261">
        <f t="shared" si="1"/>
        <v>4</v>
      </c>
      <c r="AA63" s="262">
        <f t="shared" si="1"/>
        <v>4</v>
      </c>
      <c r="AB63" s="262">
        <f t="shared" si="1"/>
        <v>4</v>
      </c>
      <c r="AC63" s="262">
        <f t="shared" si="1"/>
        <v>4</v>
      </c>
      <c r="AD63" s="262">
        <f t="shared" si="1"/>
        <v>4</v>
      </c>
      <c r="AE63" s="262">
        <f t="shared" si="1"/>
        <v>4</v>
      </c>
      <c r="AF63" s="263">
        <f t="shared" si="1"/>
        <v>4</v>
      </c>
      <c r="AG63" s="261">
        <f t="shared" si="1"/>
        <v>4</v>
      </c>
      <c r="AH63" s="262">
        <f t="shared" si="1"/>
        <v>4</v>
      </c>
      <c r="AI63" s="262">
        <f t="shared" si="2"/>
        <v>4</v>
      </c>
      <c r="AJ63" s="262">
        <f t="shared" si="2"/>
        <v>4</v>
      </c>
      <c r="AK63" s="262">
        <f t="shared" si="2"/>
        <v>4</v>
      </c>
      <c r="AL63" s="262">
        <f t="shared" si="2"/>
        <v>4</v>
      </c>
      <c r="AM63" s="263">
        <f t="shared" si="2"/>
        <v>4</v>
      </c>
      <c r="AN63" s="261">
        <f t="shared" si="2"/>
        <v>4</v>
      </c>
      <c r="AO63" s="262">
        <f t="shared" si="2"/>
        <v>4</v>
      </c>
      <c r="AP63" s="262">
        <f t="shared" si="2"/>
        <v>4</v>
      </c>
      <c r="AQ63" s="262">
        <f t="shared" si="2"/>
        <v>4</v>
      </c>
      <c r="AR63" s="262">
        <f t="shared" si="2"/>
        <v>4</v>
      </c>
      <c r="AS63" s="262">
        <f t="shared" si="2"/>
        <v>4</v>
      </c>
      <c r="AT63" s="263">
        <f t="shared" si="2"/>
        <v>4</v>
      </c>
      <c r="AU63" s="261" t="str">
        <f t="shared" si="2"/>
        <v/>
      </c>
      <c r="AV63" s="262" t="str">
        <f t="shared" si="2"/>
        <v/>
      </c>
      <c r="AW63" s="262" t="str">
        <f t="shared" si="2"/>
        <v/>
      </c>
      <c r="AX63" s="270">
        <f>IF(SUMIF($F$22:$F$60, $M63, AX$22:AX$60)=0,"",SUMIF($F$22:$F$60, $M63, AX$22:AX$60))</f>
        <v>112</v>
      </c>
      <c r="AY63" s="271"/>
      <c r="AZ63" s="272">
        <f t="shared" si="3"/>
        <v>28</v>
      </c>
      <c r="BA63" s="273"/>
      <c r="BB63" s="591"/>
      <c r="BC63" s="592"/>
      <c r="BD63" s="592"/>
      <c r="BE63" s="592"/>
      <c r="BF63" s="593"/>
    </row>
    <row r="64" spans="2:58" ht="20.25" customHeight="1" x14ac:dyDescent="0.4">
      <c r="B64" s="258"/>
      <c r="C64" s="259"/>
      <c r="D64" s="259"/>
      <c r="E64" s="259"/>
      <c r="F64" s="189"/>
      <c r="G64" s="300"/>
      <c r="H64" s="300"/>
      <c r="I64" s="300"/>
      <c r="J64" s="300"/>
      <c r="K64" s="301"/>
      <c r="L64" s="264"/>
      <c r="M64" s="305" t="s">
        <v>61</v>
      </c>
      <c r="N64" s="306"/>
      <c r="O64" s="306"/>
      <c r="P64" s="306"/>
      <c r="Q64" s="306"/>
      <c r="R64" s="307"/>
      <c r="S64" s="261">
        <f t="shared" si="1"/>
        <v>14</v>
      </c>
      <c r="T64" s="262">
        <f t="shared" si="1"/>
        <v>14</v>
      </c>
      <c r="U64" s="262">
        <f t="shared" si="1"/>
        <v>14</v>
      </c>
      <c r="V64" s="262">
        <f t="shared" si="1"/>
        <v>14</v>
      </c>
      <c r="W64" s="262">
        <f t="shared" si="1"/>
        <v>14</v>
      </c>
      <c r="X64" s="262">
        <f t="shared" si="1"/>
        <v>14</v>
      </c>
      <c r="Y64" s="263">
        <f t="shared" si="1"/>
        <v>14</v>
      </c>
      <c r="Z64" s="261">
        <f t="shared" si="1"/>
        <v>14</v>
      </c>
      <c r="AA64" s="262">
        <f t="shared" si="1"/>
        <v>14</v>
      </c>
      <c r="AB64" s="262">
        <f t="shared" si="1"/>
        <v>14</v>
      </c>
      <c r="AC64" s="262">
        <f t="shared" si="1"/>
        <v>14</v>
      </c>
      <c r="AD64" s="262">
        <f t="shared" si="1"/>
        <v>14</v>
      </c>
      <c r="AE64" s="262">
        <f t="shared" si="1"/>
        <v>14</v>
      </c>
      <c r="AF64" s="263">
        <f t="shared" si="1"/>
        <v>14</v>
      </c>
      <c r="AG64" s="261">
        <f t="shared" si="1"/>
        <v>14</v>
      </c>
      <c r="AH64" s="262">
        <f t="shared" si="1"/>
        <v>14</v>
      </c>
      <c r="AI64" s="262">
        <f t="shared" si="2"/>
        <v>14</v>
      </c>
      <c r="AJ64" s="262">
        <f t="shared" si="2"/>
        <v>14</v>
      </c>
      <c r="AK64" s="262">
        <f t="shared" si="2"/>
        <v>14</v>
      </c>
      <c r="AL64" s="262">
        <f t="shared" si="2"/>
        <v>14</v>
      </c>
      <c r="AM64" s="263">
        <f t="shared" si="2"/>
        <v>14</v>
      </c>
      <c r="AN64" s="261">
        <f t="shared" si="2"/>
        <v>14</v>
      </c>
      <c r="AO64" s="262">
        <f t="shared" si="2"/>
        <v>14</v>
      </c>
      <c r="AP64" s="262">
        <f t="shared" si="2"/>
        <v>14</v>
      </c>
      <c r="AQ64" s="262">
        <f t="shared" si="2"/>
        <v>14</v>
      </c>
      <c r="AR64" s="262">
        <f t="shared" si="2"/>
        <v>14</v>
      </c>
      <c r="AS64" s="262">
        <f t="shared" si="2"/>
        <v>14</v>
      </c>
      <c r="AT64" s="263">
        <f t="shared" si="2"/>
        <v>14</v>
      </c>
      <c r="AU64" s="261" t="str">
        <f t="shared" si="2"/>
        <v/>
      </c>
      <c r="AV64" s="262" t="str">
        <f t="shared" si="2"/>
        <v/>
      </c>
      <c r="AW64" s="262" t="str">
        <f t="shared" si="2"/>
        <v/>
      </c>
      <c r="AX64" s="270">
        <f>IF(SUMIF($F$22:$F$60, $M64, AX$22:AX$60)=0,"",SUMIF($F$22:$F$60, $M64, AX$22:AX$60))</f>
        <v>392</v>
      </c>
      <c r="AY64" s="271"/>
      <c r="AZ64" s="272">
        <f t="shared" si="3"/>
        <v>98</v>
      </c>
      <c r="BA64" s="273"/>
      <c r="BB64" s="591"/>
      <c r="BC64" s="592"/>
      <c r="BD64" s="592"/>
      <c r="BE64" s="592"/>
      <c r="BF64" s="593"/>
    </row>
    <row r="65" spans="1:73" ht="20.25" customHeight="1" x14ac:dyDescent="0.4">
      <c r="B65" s="188"/>
      <c r="C65" s="189"/>
      <c r="D65" s="189"/>
      <c r="E65" s="189"/>
      <c r="F65" s="189"/>
      <c r="G65" s="611" t="s">
        <v>194</v>
      </c>
      <c r="H65" s="611"/>
      <c r="I65" s="611"/>
      <c r="J65" s="611"/>
      <c r="K65" s="611"/>
      <c r="L65" s="611"/>
      <c r="M65" s="611"/>
      <c r="N65" s="611"/>
      <c r="O65" s="611"/>
      <c r="P65" s="611"/>
      <c r="Q65" s="611"/>
      <c r="R65" s="612"/>
      <c r="S65" s="239">
        <v>12</v>
      </c>
      <c r="T65" s="240">
        <v>12</v>
      </c>
      <c r="U65" s="240">
        <v>12</v>
      </c>
      <c r="V65" s="240">
        <v>12</v>
      </c>
      <c r="W65" s="240">
        <v>12</v>
      </c>
      <c r="X65" s="240">
        <v>12</v>
      </c>
      <c r="Y65" s="241">
        <v>12</v>
      </c>
      <c r="Z65" s="239">
        <v>12</v>
      </c>
      <c r="AA65" s="240">
        <v>12</v>
      </c>
      <c r="AB65" s="240">
        <v>12</v>
      </c>
      <c r="AC65" s="240">
        <v>12</v>
      </c>
      <c r="AD65" s="240">
        <v>12</v>
      </c>
      <c r="AE65" s="240">
        <v>12</v>
      </c>
      <c r="AF65" s="241">
        <v>12</v>
      </c>
      <c r="AG65" s="239">
        <v>12</v>
      </c>
      <c r="AH65" s="240">
        <v>12</v>
      </c>
      <c r="AI65" s="240">
        <v>12</v>
      </c>
      <c r="AJ65" s="240">
        <v>12</v>
      </c>
      <c r="AK65" s="240">
        <v>12</v>
      </c>
      <c r="AL65" s="240">
        <v>12</v>
      </c>
      <c r="AM65" s="241">
        <v>12</v>
      </c>
      <c r="AN65" s="239">
        <v>12</v>
      </c>
      <c r="AO65" s="240">
        <v>12</v>
      </c>
      <c r="AP65" s="240">
        <v>12</v>
      </c>
      <c r="AQ65" s="240">
        <v>12</v>
      </c>
      <c r="AR65" s="240">
        <v>12</v>
      </c>
      <c r="AS65" s="240">
        <v>12</v>
      </c>
      <c r="AT65" s="241">
        <v>12</v>
      </c>
      <c r="AU65" s="239"/>
      <c r="AV65" s="240"/>
      <c r="AW65" s="241"/>
      <c r="AX65" s="601"/>
      <c r="AY65" s="602"/>
      <c r="AZ65" s="602"/>
      <c r="BA65" s="603"/>
      <c r="BB65" s="591"/>
      <c r="BC65" s="592"/>
      <c r="BD65" s="592"/>
      <c r="BE65" s="592"/>
      <c r="BF65" s="593"/>
    </row>
    <row r="66" spans="1:73" ht="20.25" customHeight="1" thickBot="1" x14ac:dyDescent="0.45">
      <c r="B66" s="190"/>
      <c r="C66" s="191"/>
      <c r="D66" s="191"/>
      <c r="E66" s="191"/>
      <c r="F66" s="191"/>
      <c r="G66" s="613" t="s">
        <v>195</v>
      </c>
      <c r="H66" s="613"/>
      <c r="I66" s="613"/>
      <c r="J66" s="613"/>
      <c r="K66" s="613"/>
      <c r="L66" s="613"/>
      <c r="M66" s="613"/>
      <c r="N66" s="613"/>
      <c r="O66" s="613"/>
      <c r="P66" s="613"/>
      <c r="Q66" s="613"/>
      <c r="R66" s="614"/>
      <c r="S66" s="239">
        <v>7</v>
      </c>
      <c r="T66" s="240">
        <v>7</v>
      </c>
      <c r="U66" s="240">
        <v>7</v>
      </c>
      <c r="V66" s="240">
        <v>7</v>
      </c>
      <c r="W66" s="240">
        <v>7</v>
      </c>
      <c r="X66" s="240">
        <v>7</v>
      </c>
      <c r="Y66" s="241">
        <v>7</v>
      </c>
      <c r="Z66" s="239">
        <v>7</v>
      </c>
      <c r="AA66" s="240">
        <v>7</v>
      </c>
      <c r="AB66" s="240">
        <v>7</v>
      </c>
      <c r="AC66" s="240">
        <v>7</v>
      </c>
      <c r="AD66" s="240">
        <v>7</v>
      </c>
      <c r="AE66" s="240">
        <v>7</v>
      </c>
      <c r="AF66" s="241">
        <v>7</v>
      </c>
      <c r="AG66" s="239">
        <v>7</v>
      </c>
      <c r="AH66" s="240">
        <v>7</v>
      </c>
      <c r="AI66" s="240">
        <v>7</v>
      </c>
      <c r="AJ66" s="240">
        <v>7</v>
      </c>
      <c r="AK66" s="240">
        <v>7</v>
      </c>
      <c r="AL66" s="240">
        <v>7</v>
      </c>
      <c r="AM66" s="241">
        <v>7</v>
      </c>
      <c r="AN66" s="239">
        <v>7</v>
      </c>
      <c r="AO66" s="240">
        <v>7</v>
      </c>
      <c r="AP66" s="240">
        <v>7</v>
      </c>
      <c r="AQ66" s="240">
        <v>7</v>
      </c>
      <c r="AR66" s="240">
        <v>7</v>
      </c>
      <c r="AS66" s="240">
        <v>7</v>
      </c>
      <c r="AT66" s="241">
        <v>7</v>
      </c>
      <c r="AU66" s="239"/>
      <c r="AV66" s="240"/>
      <c r="AW66" s="241"/>
      <c r="AX66" s="604"/>
      <c r="AY66" s="605"/>
      <c r="AZ66" s="605"/>
      <c r="BA66" s="606"/>
      <c r="BB66" s="591"/>
      <c r="BC66" s="592"/>
      <c r="BD66" s="592"/>
      <c r="BE66" s="592"/>
      <c r="BF66" s="593"/>
    </row>
    <row r="67" spans="1:73" ht="18.75" customHeight="1" x14ac:dyDescent="0.4">
      <c r="B67" s="501" t="s">
        <v>196</v>
      </c>
      <c r="C67" s="502"/>
      <c r="D67" s="502"/>
      <c r="E67" s="502"/>
      <c r="F67" s="502"/>
      <c r="G67" s="502"/>
      <c r="H67" s="502"/>
      <c r="I67" s="502"/>
      <c r="J67" s="502"/>
      <c r="K67" s="503"/>
      <c r="L67" s="597" t="s">
        <v>60</v>
      </c>
      <c r="M67" s="597"/>
      <c r="N67" s="597"/>
      <c r="O67" s="597"/>
      <c r="P67" s="597"/>
      <c r="Q67" s="597"/>
      <c r="R67" s="598"/>
      <c r="S67" s="242">
        <f>IF($L67="","",IF(COUNTIFS($F$22:$F$60,$L67,S$22:S$60,"&gt;0")=0,"",COUNTIFS($F$22:$F$60,$L67,S$22:S$60,"&gt;0")))</f>
        <v>1</v>
      </c>
      <c r="T67" s="243">
        <f t="shared" ref="T67:AW71" si="4">IF($L67="","",IF(COUNTIFS($F$22:$F$60,$L67,T$22:T$60,"&gt;0")=0,"",COUNTIFS($F$22:$F$60,$L67,T$22:T$60,"&gt;0")))</f>
        <v>1</v>
      </c>
      <c r="U67" s="243">
        <f t="shared" si="4"/>
        <v>1</v>
      </c>
      <c r="V67" s="243">
        <f t="shared" si="4"/>
        <v>1</v>
      </c>
      <c r="W67" s="243">
        <f t="shared" si="4"/>
        <v>1</v>
      </c>
      <c r="X67" s="243">
        <f t="shared" si="4"/>
        <v>1</v>
      </c>
      <c r="Y67" s="244">
        <f t="shared" si="4"/>
        <v>1</v>
      </c>
      <c r="Z67" s="245">
        <f t="shared" si="4"/>
        <v>1</v>
      </c>
      <c r="AA67" s="243">
        <f t="shared" si="4"/>
        <v>1</v>
      </c>
      <c r="AB67" s="243">
        <f t="shared" si="4"/>
        <v>1</v>
      </c>
      <c r="AC67" s="243">
        <f t="shared" si="4"/>
        <v>1</v>
      </c>
      <c r="AD67" s="243">
        <f t="shared" si="4"/>
        <v>1</v>
      </c>
      <c r="AE67" s="243">
        <f t="shared" si="4"/>
        <v>1</v>
      </c>
      <c r="AF67" s="244">
        <f t="shared" si="4"/>
        <v>1</v>
      </c>
      <c r="AG67" s="243">
        <f t="shared" si="4"/>
        <v>1</v>
      </c>
      <c r="AH67" s="243">
        <f t="shared" si="4"/>
        <v>1</v>
      </c>
      <c r="AI67" s="243">
        <f t="shared" si="4"/>
        <v>1</v>
      </c>
      <c r="AJ67" s="243">
        <f t="shared" si="4"/>
        <v>1</v>
      </c>
      <c r="AK67" s="243">
        <f t="shared" si="4"/>
        <v>1</v>
      </c>
      <c r="AL67" s="243">
        <f t="shared" si="4"/>
        <v>1</v>
      </c>
      <c r="AM67" s="244">
        <f t="shared" si="4"/>
        <v>1</v>
      </c>
      <c r="AN67" s="243">
        <f t="shared" si="4"/>
        <v>1</v>
      </c>
      <c r="AO67" s="243">
        <f t="shared" si="4"/>
        <v>1</v>
      </c>
      <c r="AP67" s="243">
        <f t="shared" si="4"/>
        <v>1</v>
      </c>
      <c r="AQ67" s="243">
        <f t="shared" si="4"/>
        <v>1</v>
      </c>
      <c r="AR67" s="243">
        <f t="shared" si="4"/>
        <v>1</v>
      </c>
      <c r="AS67" s="243">
        <f t="shared" si="4"/>
        <v>1</v>
      </c>
      <c r="AT67" s="244">
        <f t="shared" si="4"/>
        <v>1</v>
      </c>
      <c r="AU67" s="243" t="str">
        <f t="shared" si="4"/>
        <v/>
      </c>
      <c r="AV67" s="243" t="str">
        <f t="shared" si="4"/>
        <v/>
      </c>
      <c r="AW67" s="244" t="str">
        <f t="shared" si="4"/>
        <v/>
      </c>
      <c r="AX67" s="604"/>
      <c r="AY67" s="605"/>
      <c r="AZ67" s="605"/>
      <c r="BA67" s="606"/>
      <c r="BB67" s="591"/>
      <c r="BC67" s="592"/>
      <c r="BD67" s="592"/>
      <c r="BE67" s="592"/>
      <c r="BF67" s="593"/>
    </row>
    <row r="68" spans="1:73" ht="18.75" customHeight="1" x14ac:dyDescent="0.4">
      <c r="B68" s="501"/>
      <c r="C68" s="502"/>
      <c r="D68" s="502"/>
      <c r="E68" s="502"/>
      <c r="F68" s="502"/>
      <c r="G68" s="502"/>
      <c r="H68" s="502"/>
      <c r="I68" s="502"/>
      <c r="J68" s="502"/>
      <c r="K68" s="503"/>
      <c r="L68" s="599" t="s">
        <v>5</v>
      </c>
      <c r="M68" s="599"/>
      <c r="N68" s="599"/>
      <c r="O68" s="599"/>
      <c r="P68" s="599"/>
      <c r="Q68" s="599"/>
      <c r="R68" s="600"/>
      <c r="S68" s="236">
        <f t="shared" ref="S68:AH71" si="5">IF($L68="","",IF(COUNTIFS($F$22:$F$60,$L68,S$22:S$60,"&gt;0")=0,"",COUNTIFS($F$22:$F$60,$L68,S$22:S$60,"&gt;0")))</f>
        <v>1</v>
      </c>
      <c r="T68" s="237">
        <f>IF($L68="","",IF(COUNTIFS($F$22:$F$60,$L68,T$22:T$60,"&gt;0")=0,"",COUNTIFS($F$22:$F$60,$L68,T$22:T$60,"&gt;0")))</f>
        <v>1</v>
      </c>
      <c r="U68" s="237">
        <f t="shared" si="5"/>
        <v>1</v>
      </c>
      <c r="V68" s="237">
        <f t="shared" si="5"/>
        <v>1</v>
      </c>
      <c r="W68" s="237">
        <f t="shared" si="5"/>
        <v>1</v>
      </c>
      <c r="X68" s="237">
        <f t="shared" si="5"/>
        <v>1</v>
      </c>
      <c r="Y68" s="238">
        <f t="shared" si="5"/>
        <v>1</v>
      </c>
      <c r="Z68" s="246">
        <f t="shared" si="5"/>
        <v>1</v>
      </c>
      <c r="AA68" s="237">
        <f t="shared" si="5"/>
        <v>1</v>
      </c>
      <c r="AB68" s="237">
        <f t="shared" si="5"/>
        <v>1</v>
      </c>
      <c r="AC68" s="237">
        <f t="shared" si="5"/>
        <v>1</v>
      </c>
      <c r="AD68" s="237">
        <f t="shared" si="5"/>
        <v>1</v>
      </c>
      <c r="AE68" s="237">
        <f t="shared" si="5"/>
        <v>1</v>
      </c>
      <c r="AF68" s="238">
        <f t="shared" si="5"/>
        <v>1</v>
      </c>
      <c r="AG68" s="237">
        <f t="shared" si="5"/>
        <v>1</v>
      </c>
      <c r="AH68" s="237">
        <f t="shared" si="5"/>
        <v>1</v>
      </c>
      <c r="AI68" s="237">
        <f t="shared" si="4"/>
        <v>1</v>
      </c>
      <c r="AJ68" s="237">
        <f t="shared" si="4"/>
        <v>1</v>
      </c>
      <c r="AK68" s="237">
        <f t="shared" si="4"/>
        <v>1</v>
      </c>
      <c r="AL68" s="237">
        <f t="shared" si="4"/>
        <v>1</v>
      </c>
      <c r="AM68" s="238">
        <f t="shared" si="4"/>
        <v>1</v>
      </c>
      <c r="AN68" s="237">
        <f t="shared" si="4"/>
        <v>1</v>
      </c>
      <c r="AO68" s="237">
        <f t="shared" si="4"/>
        <v>1</v>
      </c>
      <c r="AP68" s="237">
        <f t="shared" si="4"/>
        <v>1</v>
      </c>
      <c r="AQ68" s="237">
        <f t="shared" si="4"/>
        <v>1</v>
      </c>
      <c r="AR68" s="237">
        <f t="shared" si="4"/>
        <v>1</v>
      </c>
      <c r="AS68" s="237">
        <f t="shared" si="4"/>
        <v>1</v>
      </c>
      <c r="AT68" s="238">
        <f t="shared" si="4"/>
        <v>1</v>
      </c>
      <c r="AU68" s="237" t="str">
        <f t="shared" si="4"/>
        <v/>
      </c>
      <c r="AV68" s="237" t="str">
        <f t="shared" si="4"/>
        <v/>
      </c>
      <c r="AW68" s="238" t="str">
        <f t="shared" si="4"/>
        <v/>
      </c>
      <c r="AX68" s="604"/>
      <c r="AY68" s="605"/>
      <c r="AZ68" s="605"/>
      <c r="BA68" s="606"/>
      <c r="BB68" s="591"/>
      <c r="BC68" s="592"/>
      <c r="BD68" s="592"/>
      <c r="BE68" s="592"/>
      <c r="BF68" s="593"/>
    </row>
    <row r="69" spans="1:73" ht="18.75" customHeight="1" x14ac:dyDescent="0.4">
      <c r="B69" s="501"/>
      <c r="C69" s="502"/>
      <c r="D69" s="502"/>
      <c r="E69" s="502"/>
      <c r="F69" s="502"/>
      <c r="G69" s="502"/>
      <c r="H69" s="502"/>
      <c r="I69" s="502"/>
      <c r="J69" s="502"/>
      <c r="K69" s="503"/>
      <c r="L69" s="599" t="s">
        <v>61</v>
      </c>
      <c r="M69" s="599"/>
      <c r="N69" s="599"/>
      <c r="O69" s="599"/>
      <c r="P69" s="599"/>
      <c r="Q69" s="599"/>
      <c r="R69" s="600"/>
      <c r="S69" s="236">
        <f t="shared" si="5"/>
        <v>2</v>
      </c>
      <c r="T69" s="237">
        <f t="shared" si="4"/>
        <v>2</v>
      </c>
      <c r="U69" s="237">
        <f t="shared" si="4"/>
        <v>2</v>
      </c>
      <c r="V69" s="237">
        <f t="shared" si="4"/>
        <v>2</v>
      </c>
      <c r="W69" s="237">
        <f t="shared" si="4"/>
        <v>2</v>
      </c>
      <c r="X69" s="237">
        <f>IF($L69="","",IF(COUNTIFS($F$22:$F$60,$L69,X$22:X$60,"&gt;0")=0,"",COUNTIFS($F$22:$F$60,$L69,X$22:X$60,"&gt;0")))</f>
        <v>2</v>
      </c>
      <c r="Y69" s="238">
        <f t="shared" si="4"/>
        <v>2</v>
      </c>
      <c r="Z69" s="246">
        <f t="shared" si="4"/>
        <v>2</v>
      </c>
      <c r="AA69" s="237">
        <f t="shared" si="4"/>
        <v>2</v>
      </c>
      <c r="AB69" s="237">
        <f t="shared" si="4"/>
        <v>2</v>
      </c>
      <c r="AC69" s="237">
        <f t="shared" si="4"/>
        <v>2</v>
      </c>
      <c r="AD69" s="237">
        <f t="shared" si="4"/>
        <v>2</v>
      </c>
      <c r="AE69" s="237">
        <f t="shared" si="4"/>
        <v>2</v>
      </c>
      <c r="AF69" s="238">
        <f t="shared" si="4"/>
        <v>2</v>
      </c>
      <c r="AG69" s="237">
        <f t="shared" si="4"/>
        <v>2</v>
      </c>
      <c r="AH69" s="237">
        <f t="shared" si="4"/>
        <v>2</v>
      </c>
      <c r="AI69" s="237">
        <f t="shared" si="4"/>
        <v>2</v>
      </c>
      <c r="AJ69" s="237">
        <f t="shared" si="4"/>
        <v>2</v>
      </c>
      <c r="AK69" s="237">
        <f t="shared" si="4"/>
        <v>2</v>
      </c>
      <c r="AL69" s="237">
        <f t="shared" si="4"/>
        <v>2</v>
      </c>
      <c r="AM69" s="238">
        <f t="shared" si="4"/>
        <v>2</v>
      </c>
      <c r="AN69" s="237">
        <f t="shared" si="4"/>
        <v>2</v>
      </c>
      <c r="AO69" s="237">
        <f t="shared" si="4"/>
        <v>2</v>
      </c>
      <c r="AP69" s="237">
        <f t="shared" si="4"/>
        <v>2</v>
      </c>
      <c r="AQ69" s="237">
        <f t="shared" si="4"/>
        <v>2</v>
      </c>
      <c r="AR69" s="237">
        <f t="shared" si="4"/>
        <v>2</v>
      </c>
      <c r="AS69" s="237">
        <f t="shared" si="4"/>
        <v>2</v>
      </c>
      <c r="AT69" s="238">
        <f t="shared" si="4"/>
        <v>2</v>
      </c>
      <c r="AU69" s="237" t="str">
        <f t="shared" si="4"/>
        <v/>
      </c>
      <c r="AV69" s="237" t="str">
        <f t="shared" si="4"/>
        <v/>
      </c>
      <c r="AW69" s="238" t="str">
        <f t="shared" si="4"/>
        <v/>
      </c>
      <c r="AX69" s="604"/>
      <c r="AY69" s="605"/>
      <c r="AZ69" s="605"/>
      <c r="BA69" s="606"/>
      <c r="BB69" s="591"/>
      <c r="BC69" s="592"/>
      <c r="BD69" s="592"/>
      <c r="BE69" s="592"/>
      <c r="BF69" s="593"/>
    </row>
    <row r="70" spans="1:73" ht="18.75" customHeight="1" x14ac:dyDescent="0.4">
      <c r="B70" s="501"/>
      <c r="C70" s="502"/>
      <c r="D70" s="502"/>
      <c r="E70" s="502"/>
      <c r="F70" s="502"/>
      <c r="G70" s="502"/>
      <c r="H70" s="502"/>
      <c r="I70" s="502"/>
      <c r="J70" s="502"/>
      <c r="K70" s="503"/>
      <c r="L70" s="599" t="s">
        <v>62</v>
      </c>
      <c r="M70" s="599"/>
      <c r="N70" s="599"/>
      <c r="O70" s="599"/>
      <c r="P70" s="599"/>
      <c r="Q70" s="599"/>
      <c r="R70" s="600"/>
      <c r="S70" s="236">
        <f t="shared" si="5"/>
        <v>1</v>
      </c>
      <c r="T70" s="237">
        <f t="shared" si="4"/>
        <v>1</v>
      </c>
      <c r="U70" s="237">
        <f t="shared" si="4"/>
        <v>1</v>
      </c>
      <c r="V70" s="237">
        <f t="shared" si="4"/>
        <v>1</v>
      </c>
      <c r="W70" s="237">
        <f t="shared" si="4"/>
        <v>1</v>
      </c>
      <c r="X70" s="237">
        <f t="shared" si="4"/>
        <v>1</v>
      </c>
      <c r="Y70" s="238">
        <f t="shared" si="4"/>
        <v>1</v>
      </c>
      <c r="Z70" s="246">
        <f t="shared" si="4"/>
        <v>1</v>
      </c>
      <c r="AA70" s="237">
        <f t="shared" si="4"/>
        <v>1</v>
      </c>
      <c r="AB70" s="237">
        <f t="shared" si="4"/>
        <v>1</v>
      </c>
      <c r="AC70" s="237">
        <f t="shared" si="4"/>
        <v>1</v>
      </c>
      <c r="AD70" s="237">
        <f t="shared" si="4"/>
        <v>1</v>
      </c>
      <c r="AE70" s="237">
        <f t="shared" si="4"/>
        <v>1</v>
      </c>
      <c r="AF70" s="238">
        <f t="shared" si="4"/>
        <v>1</v>
      </c>
      <c r="AG70" s="237">
        <f t="shared" si="4"/>
        <v>1</v>
      </c>
      <c r="AH70" s="237">
        <f t="shared" si="4"/>
        <v>1</v>
      </c>
      <c r="AI70" s="237">
        <f t="shared" si="4"/>
        <v>1</v>
      </c>
      <c r="AJ70" s="237">
        <f t="shared" si="4"/>
        <v>1</v>
      </c>
      <c r="AK70" s="237">
        <f t="shared" si="4"/>
        <v>1</v>
      </c>
      <c r="AL70" s="237">
        <f t="shared" si="4"/>
        <v>1</v>
      </c>
      <c r="AM70" s="238">
        <f t="shared" si="4"/>
        <v>1</v>
      </c>
      <c r="AN70" s="237">
        <f t="shared" si="4"/>
        <v>1</v>
      </c>
      <c r="AO70" s="237">
        <f t="shared" si="4"/>
        <v>1</v>
      </c>
      <c r="AP70" s="237">
        <f t="shared" si="4"/>
        <v>1</v>
      </c>
      <c r="AQ70" s="237">
        <f t="shared" si="4"/>
        <v>1</v>
      </c>
      <c r="AR70" s="237">
        <f t="shared" si="4"/>
        <v>1</v>
      </c>
      <c r="AS70" s="237">
        <f t="shared" si="4"/>
        <v>1</v>
      </c>
      <c r="AT70" s="238">
        <f t="shared" si="4"/>
        <v>1</v>
      </c>
      <c r="AU70" s="237" t="str">
        <f t="shared" si="4"/>
        <v/>
      </c>
      <c r="AV70" s="237" t="str">
        <f t="shared" si="4"/>
        <v/>
      </c>
      <c r="AW70" s="238" t="str">
        <f t="shared" si="4"/>
        <v/>
      </c>
      <c r="AX70" s="604"/>
      <c r="AY70" s="605"/>
      <c r="AZ70" s="605"/>
      <c r="BA70" s="606"/>
      <c r="BB70" s="591"/>
      <c r="BC70" s="592"/>
      <c r="BD70" s="592"/>
      <c r="BE70" s="592"/>
      <c r="BF70" s="593"/>
    </row>
    <row r="71" spans="1:73" ht="18.75" customHeight="1" thickBot="1" x14ac:dyDescent="0.45">
      <c r="B71" s="504"/>
      <c r="C71" s="505"/>
      <c r="D71" s="505"/>
      <c r="E71" s="505"/>
      <c r="F71" s="505"/>
      <c r="G71" s="505"/>
      <c r="H71" s="505"/>
      <c r="I71" s="505"/>
      <c r="J71" s="505"/>
      <c r="K71" s="506"/>
      <c r="L71" s="308"/>
      <c r="M71" s="308"/>
      <c r="N71" s="308"/>
      <c r="O71" s="308"/>
      <c r="P71" s="308"/>
      <c r="Q71" s="308"/>
      <c r="R71" s="309"/>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607"/>
      <c r="AY71" s="608"/>
      <c r="AZ71" s="608"/>
      <c r="BA71" s="609"/>
      <c r="BB71" s="594"/>
      <c r="BC71" s="595"/>
      <c r="BD71" s="595"/>
      <c r="BE71" s="595"/>
      <c r="BF71" s="596"/>
    </row>
    <row r="72" spans="1:73" ht="13.5" customHeight="1" x14ac:dyDescent="0.4">
      <c r="C72" s="192"/>
      <c r="D72" s="192"/>
      <c r="E72" s="192"/>
      <c r="F72" s="192"/>
      <c r="G72" s="193"/>
      <c r="H72" s="194"/>
      <c r="AF72" s="164"/>
    </row>
    <row r="73" spans="1:73" ht="11.45" customHeight="1" x14ac:dyDescent="0.4">
      <c r="A73" s="195"/>
      <c r="B73" s="195"/>
      <c r="C73" s="195"/>
      <c r="D73" s="195"/>
      <c r="E73" s="195"/>
      <c r="F73" s="195"/>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7"/>
      <c r="AS73" s="197"/>
      <c r="AT73" s="197"/>
      <c r="AU73" s="197"/>
      <c r="AV73" s="197"/>
      <c r="AW73" s="197"/>
      <c r="AX73" s="197"/>
      <c r="AY73" s="197"/>
      <c r="AZ73" s="197"/>
      <c r="BA73" s="197"/>
    </row>
    <row r="74" spans="1:73" ht="20.25" customHeight="1" x14ac:dyDescent="0.2">
      <c r="A74" s="198"/>
      <c r="B74" s="198"/>
      <c r="C74" s="195"/>
      <c r="D74" s="195"/>
      <c r="E74" s="195"/>
      <c r="F74" s="195"/>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9"/>
      <c r="AS74" s="199"/>
      <c r="AT74" s="199"/>
      <c r="AU74" s="199"/>
      <c r="AV74" s="199"/>
      <c r="BN74" s="200"/>
      <c r="BO74" s="201"/>
      <c r="BP74" s="200"/>
      <c r="BQ74" s="200"/>
      <c r="BR74" s="200"/>
      <c r="BS74" s="202"/>
      <c r="BT74" s="203"/>
      <c r="BU74" s="203"/>
    </row>
    <row r="75" spans="1:73" ht="20.25" customHeight="1" x14ac:dyDescent="0.4">
      <c r="A75" s="195"/>
      <c r="B75" s="195"/>
      <c r="C75" s="204"/>
      <c r="D75" s="204"/>
      <c r="E75" s="204"/>
      <c r="F75" s="204"/>
      <c r="G75" s="204"/>
      <c r="H75" s="205"/>
      <c r="I75" s="20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row>
    <row r="76" spans="1:73" ht="20.25" customHeight="1" x14ac:dyDescent="0.4">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
      <c r="A77" s="195"/>
      <c r="B77" s="195"/>
      <c r="C77" s="205"/>
      <c r="D77" s="205"/>
      <c r="E77" s="205"/>
      <c r="F77" s="205"/>
      <c r="G77" s="20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
      <c r="C80" s="164"/>
      <c r="D80" s="164"/>
      <c r="E80" s="164"/>
      <c r="F80" s="164"/>
      <c r="G80" s="164"/>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615" t="s">
        <v>52</v>
      </c>
      <c r="F4" s="615"/>
      <c r="G4" s="615"/>
      <c r="H4" s="615"/>
      <c r="I4" s="615"/>
      <c r="J4" s="615"/>
      <c r="K4" s="615"/>
      <c r="M4" s="615" t="s">
        <v>51</v>
      </c>
      <c r="N4" s="615"/>
      <c r="O4" s="615"/>
      <c r="Q4" s="615" t="s">
        <v>82</v>
      </c>
      <c r="R4" s="615"/>
      <c r="S4" s="615"/>
      <c r="T4" s="615"/>
      <c r="U4" s="615"/>
      <c r="W4" s="615"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615"/>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615" t="s">
        <v>52</v>
      </c>
      <c r="F4" s="615"/>
      <c r="G4" s="615"/>
      <c r="H4" s="615"/>
      <c r="I4" s="615"/>
      <c r="J4" s="615"/>
      <c r="K4" s="615"/>
      <c r="M4" s="615" t="s">
        <v>51</v>
      </c>
      <c r="N4" s="615"/>
      <c r="O4" s="615"/>
      <c r="Q4" s="615" t="s">
        <v>82</v>
      </c>
      <c r="R4" s="615"/>
      <c r="S4" s="615"/>
      <c r="T4" s="615"/>
      <c r="U4" s="615"/>
      <c r="W4" s="615"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615"/>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08" customWidth="1"/>
    <col min="2" max="2" width="9" style="208"/>
    <col min="3" max="12" width="40.625" style="208" customWidth="1"/>
    <col min="13" max="16384" width="9" style="208"/>
  </cols>
  <sheetData>
    <row r="1" spans="1:12" x14ac:dyDescent="0.4">
      <c r="A1" s="206"/>
      <c r="B1" s="207" t="s">
        <v>83</v>
      </c>
      <c r="C1" s="207"/>
      <c r="D1" s="207"/>
    </row>
    <row r="2" spans="1:12" x14ac:dyDescent="0.4">
      <c r="A2" s="206"/>
      <c r="B2" s="207"/>
      <c r="C2" s="207"/>
      <c r="D2" s="207"/>
    </row>
    <row r="3" spans="1:12" x14ac:dyDescent="0.4">
      <c r="A3" s="206"/>
      <c r="B3" s="209" t="s">
        <v>98</v>
      </c>
      <c r="C3" s="209" t="s">
        <v>99</v>
      </c>
      <c r="D3" s="207"/>
    </row>
    <row r="4" spans="1:12" x14ac:dyDescent="0.4">
      <c r="A4" s="206"/>
      <c r="B4" s="210">
        <v>1</v>
      </c>
      <c r="C4" s="257" t="s">
        <v>176</v>
      </c>
      <c r="D4" s="207"/>
    </row>
    <row r="5" spans="1:12" x14ac:dyDescent="0.4">
      <c r="A5" s="206"/>
      <c r="B5" s="210">
        <v>2</v>
      </c>
      <c r="C5" s="257" t="s">
        <v>177</v>
      </c>
    </row>
    <row r="6" spans="1:12" x14ac:dyDescent="0.4">
      <c r="A6" s="206"/>
      <c r="B6" s="210">
        <v>3</v>
      </c>
      <c r="C6" s="257" t="s">
        <v>178</v>
      </c>
      <c r="D6" s="207"/>
    </row>
    <row r="7" spans="1:12" x14ac:dyDescent="0.4">
      <c r="A7" s="206"/>
      <c r="B7" s="210">
        <v>4</v>
      </c>
      <c r="C7" s="257" t="s">
        <v>158</v>
      </c>
      <c r="D7" s="207"/>
    </row>
    <row r="8" spans="1:12" x14ac:dyDescent="0.4">
      <c r="A8" s="206"/>
      <c r="B8" s="210">
        <v>5</v>
      </c>
      <c r="C8" s="257" t="s">
        <v>158</v>
      </c>
      <c r="D8" s="207"/>
    </row>
    <row r="9" spans="1:12" x14ac:dyDescent="0.4">
      <c r="A9" s="206"/>
      <c r="B9" s="207"/>
      <c r="C9" s="207"/>
      <c r="D9" s="207"/>
    </row>
    <row r="10" spans="1:12" x14ac:dyDescent="0.4">
      <c r="A10" s="206"/>
      <c r="B10" s="207" t="s">
        <v>100</v>
      </c>
      <c r="C10" s="207"/>
      <c r="D10" s="207"/>
    </row>
    <row r="11" spans="1:12" ht="26.25" thickBot="1" x14ac:dyDescent="0.45">
      <c r="A11" s="206"/>
      <c r="B11" s="207"/>
      <c r="C11" s="207"/>
      <c r="D11" s="207"/>
    </row>
    <row r="12" spans="1:12" ht="26.25" thickBot="1" x14ac:dyDescent="0.4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
      <c r="A13" s="206"/>
      <c r="B13" s="616" t="s">
        <v>89</v>
      </c>
      <c r="C13" s="268" t="s">
        <v>214</v>
      </c>
      <c r="D13" s="217" t="s">
        <v>126</v>
      </c>
      <c r="E13" s="217" t="s">
        <v>84</v>
      </c>
      <c r="F13" s="217" t="s">
        <v>32</v>
      </c>
      <c r="G13" s="218" t="s">
        <v>26</v>
      </c>
      <c r="H13" s="219" t="s">
        <v>158</v>
      </c>
      <c r="I13" s="219" t="s">
        <v>158</v>
      </c>
      <c r="J13" s="219" t="s">
        <v>158</v>
      </c>
      <c r="K13" s="219" t="s">
        <v>158</v>
      </c>
      <c r="L13" s="220" t="s">
        <v>158</v>
      </c>
    </row>
    <row r="14" spans="1:12" x14ac:dyDescent="0.4">
      <c r="B14" s="617"/>
      <c r="C14" s="221" t="s">
        <v>158</v>
      </c>
      <c r="D14" s="222" t="s">
        <v>125</v>
      </c>
      <c r="E14" s="222" t="s">
        <v>85</v>
      </c>
      <c r="F14" s="222" t="s">
        <v>29</v>
      </c>
      <c r="G14" s="223" t="s">
        <v>27</v>
      </c>
      <c r="H14" s="222" t="s">
        <v>29</v>
      </c>
      <c r="I14" s="222" t="s">
        <v>29</v>
      </c>
      <c r="J14" s="222" t="s">
        <v>29</v>
      </c>
      <c r="K14" s="222" t="s">
        <v>29</v>
      </c>
      <c r="L14" s="224" t="s">
        <v>29</v>
      </c>
    </row>
    <row r="15" spans="1:12" x14ac:dyDescent="0.4">
      <c r="B15" s="617"/>
      <c r="C15" s="221" t="s">
        <v>158</v>
      </c>
      <c r="D15" s="222" t="s">
        <v>127</v>
      </c>
      <c r="E15" s="225" t="s">
        <v>158</v>
      </c>
      <c r="F15" s="225" t="s">
        <v>158</v>
      </c>
      <c r="G15" s="223" t="s">
        <v>28</v>
      </c>
      <c r="H15" s="225" t="s">
        <v>158</v>
      </c>
      <c r="I15" s="225" t="s">
        <v>158</v>
      </c>
      <c r="J15" s="225" t="s">
        <v>158</v>
      </c>
      <c r="K15" s="225" t="s">
        <v>158</v>
      </c>
      <c r="L15" s="226" t="s">
        <v>158</v>
      </c>
    </row>
    <row r="16" spans="1:12" x14ac:dyDescent="0.4">
      <c r="B16" s="617"/>
      <c r="C16" s="221" t="s">
        <v>158</v>
      </c>
      <c r="D16" s="225" t="s">
        <v>158</v>
      </c>
      <c r="E16" s="225" t="s">
        <v>158</v>
      </c>
      <c r="F16" s="225" t="s">
        <v>158</v>
      </c>
      <c r="G16" s="223" t="s">
        <v>14</v>
      </c>
      <c r="H16" s="225" t="s">
        <v>158</v>
      </c>
      <c r="I16" s="225" t="s">
        <v>158</v>
      </c>
      <c r="J16" s="225" t="s">
        <v>158</v>
      </c>
      <c r="K16" s="225" t="s">
        <v>158</v>
      </c>
      <c r="L16" s="226" t="s">
        <v>158</v>
      </c>
    </row>
    <row r="17" spans="2:12" x14ac:dyDescent="0.4">
      <c r="B17" s="617"/>
      <c r="C17" s="221" t="s">
        <v>158</v>
      </c>
      <c r="D17" s="225" t="s">
        <v>158</v>
      </c>
      <c r="E17" s="225" t="s">
        <v>158</v>
      </c>
      <c r="F17" s="225" t="s">
        <v>158</v>
      </c>
      <c r="G17" s="223" t="s">
        <v>6</v>
      </c>
      <c r="H17" s="225" t="s">
        <v>158</v>
      </c>
      <c r="I17" s="225" t="s">
        <v>158</v>
      </c>
      <c r="J17" s="225" t="s">
        <v>158</v>
      </c>
      <c r="K17" s="225" t="s">
        <v>158</v>
      </c>
      <c r="L17" s="226" t="s">
        <v>158</v>
      </c>
    </row>
    <row r="18" spans="2:12" x14ac:dyDescent="0.4">
      <c r="B18" s="617"/>
      <c r="C18" s="221" t="s">
        <v>158</v>
      </c>
      <c r="D18" s="225" t="s">
        <v>158</v>
      </c>
      <c r="E18" s="225" t="s">
        <v>158</v>
      </c>
      <c r="F18" s="225" t="s">
        <v>158</v>
      </c>
      <c r="G18" s="223" t="s">
        <v>86</v>
      </c>
      <c r="H18" s="225" t="s">
        <v>158</v>
      </c>
      <c r="I18" s="225" t="s">
        <v>158</v>
      </c>
      <c r="J18" s="225" t="s">
        <v>158</v>
      </c>
      <c r="K18" s="225" t="s">
        <v>158</v>
      </c>
      <c r="L18" s="226" t="s">
        <v>158</v>
      </c>
    </row>
    <row r="19" spans="2:12" x14ac:dyDescent="0.4">
      <c r="B19" s="617"/>
      <c r="C19" s="221" t="s">
        <v>158</v>
      </c>
      <c r="D19" s="225" t="s">
        <v>158</v>
      </c>
      <c r="E19" s="225" t="s">
        <v>158</v>
      </c>
      <c r="F19" s="225" t="s">
        <v>158</v>
      </c>
      <c r="G19" s="223" t="s">
        <v>87</v>
      </c>
      <c r="H19" s="225" t="s">
        <v>158</v>
      </c>
      <c r="I19" s="225" t="s">
        <v>158</v>
      </c>
      <c r="J19" s="225" t="s">
        <v>158</v>
      </c>
      <c r="K19" s="225" t="s">
        <v>158</v>
      </c>
      <c r="L19" s="226" t="s">
        <v>158</v>
      </c>
    </row>
    <row r="20" spans="2:12" x14ac:dyDescent="0.4">
      <c r="B20" s="617"/>
      <c r="C20" s="221" t="s">
        <v>158</v>
      </c>
      <c r="D20" s="225" t="s">
        <v>158</v>
      </c>
      <c r="E20" s="225" t="s">
        <v>158</v>
      </c>
      <c r="F20" s="225" t="s">
        <v>158</v>
      </c>
      <c r="G20" s="223" t="s">
        <v>30</v>
      </c>
      <c r="H20" s="225" t="s">
        <v>158</v>
      </c>
      <c r="I20" s="225" t="s">
        <v>158</v>
      </c>
      <c r="J20" s="225" t="s">
        <v>158</v>
      </c>
      <c r="K20" s="225" t="s">
        <v>158</v>
      </c>
      <c r="L20" s="226" t="s">
        <v>158</v>
      </c>
    </row>
    <row r="21" spans="2:12" x14ac:dyDescent="0.4">
      <c r="B21" s="617"/>
      <c r="C21" s="221" t="s">
        <v>158</v>
      </c>
      <c r="D21" s="225" t="s">
        <v>158</v>
      </c>
      <c r="E21" s="225" t="s">
        <v>158</v>
      </c>
      <c r="F21" s="225" t="s">
        <v>158</v>
      </c>
      <c r="G21" s="223" t="s">
        <v>31</v>
      </c>
      <c r="H21" s="225" t="s">
        <v>158</v>
      </c>
      <c r="I21" s="225" t="s">
        <v>158</v>
      </c>
      <c r="J21" s="225" t="s">
        <v>158</v>
      </c>
      <c r="K21" s="225" t="s">
        <v>158</v>
      </c>
      <c r="L21" s="226" t="s">
        <v>158</v>
      </c>
    </row>
    <row r="22" spans="2:12" x14ac:dyDescent="0.4">
      <c r="B22" s="617"/>
      <c r="C22" s="221" t="s">
        <v>158</v>
      </c>
      <c r="D22" s="225" t="s">
        <v>158</v>
      </c>
      <c r="E22" s="225" t="s">
        <v>158</v>
      </c>
      <c r="F22" s="225" t="s">
        <v>158</v>
      </c>
      <c r="G22" s="225" t="s">
        <v>158</v>
      </c>
      <c r="H22" s="225" t="s">
        <v>158</v>
      </c>
      <c r="I22" s="225" t="s">
        <v>158</v>
      </c>
      <c r="J22" s="225" t="s">
        <v>158</v>
      </c>
      <c r="K22" s="225" t="s">
        <v>158</v>
      </c>
      <c r="L22" s="226" t="s">
        <v>158</v>
      </c>
    </row>
    <row r="23" spans="2:12" x14ac:dyDescent="0.4">
      <c r="B23" s="617"/>
      <c r="C23" s="221" t="s">
        <v>158</v>
      </c>
      <c r="D23" s="225" t="s">
        <v>158</v>
      </c>
      <c r="E23" s="225" t="s">
        <v>158</v>
      </c>
      <c r="F23" s="225" t="s">
        <v>158</v>
      </c>
      <c r="G23" s="225" t="s">
        <v>158</v>
      </c>
      <c r="H23" s="225" t="s">
        <v>158</v>
      </c>
      <c r="I23" s="225" t="s">
        <v>158</v>
      </c>
      <c r="J23" s="225" t="s">
        <v>158</v>
      </c>
      <c r="K23" s="225" t="s">
        <v>158</v>
      </c>
      <c r="L23" s="226" t="s">
        <v>158</v>
      </c>
    </row>
    <row r="24" spans="2:12" x14ac:dyDescent="0.4">
      <c r="B24" s="617"/>
      <c r="C24" s="221" t="s">
        <v>158</v>
      </c>
      <c r="D24" s="225" t="s">
        <v>158</v>
      </c>
      <c r="E24" s="225" t="s">
        <v>158</v>
      </c>
      <c r="F24" s="225" t="s">
        <v>158</v>
      </c>
      <c r="G24" s="225" t="s">
        <v>158</v>
      </c>
      <c r="H24" s="225" t="s">
        <v>158</v>
      </c>
      <c r="I24" s="225" t="s">
        <v>158</v>
      </c>
      <c r="J24" s="225" t="s">
        <v>158</v>
      </c>
      <c r="K24" s="225" t="s">
        <v>158</v>
      </c>
      <c r="L24" s="226" t="s">
        <v>158</v>
      </c>
    </row>
    <row r="25" spans="2:12" ht="26.25" thickBot="1" x14ac:dyDescent="0.45">
      <c r="B25" s="618"/>
      <c r="C25" s="227" t="s">
        <v>158</v>
      </c>
      <c r="D25" s="228" t="s">
        <v>158</v>
      </c>
      <c r="E25" s="228" t="s">
        <v>158</v>
      </c>
      <c r="F25" s="228" t="s">
        <v>158</v>
      </c>
      <c r="G25" s="228" t="s">
        <v>158</v>
      </c>
      <c r="H25" s="228" t="s">
        <v>158</v>
      </c>
      <c r="I25" s="228" t="s">
        <v>158</v>
      </c>
      <c r="J25" s="228" t="s">
        <v>158</v>
      </c>
      <c r="K25" s="228" t="s">
        <v>158</v>
      </c>
      <c r="L25" s="229" t="s">
        <v>158</v>
      </c>
    </row>
    <row r="28" spans="2:12" x14ac:dyDescent="0.4">
      <c r="C28" s="208" t="s">
        <v>149</v>
      </c>
    </row>
    <row r="29" spans="2:12" x14ac:dyDescent="0.4">
      <c r="C29" s="208" t="s">
        <v>90</v>
      </c>
    </row>
    <row r="30" spans="2:12" x14ac:dyDescent="0.4">
      <c r="C30" s="208" t="s">
        <v>101</v>
      </c>
    </row>
    <row r="31" spans="2:12" x14ac:dyDescent="0.4">
      <c r="C31" s="208" t="s">
        <v>102</v>
      </c>
    </row>
    <row r="32" spans="2:12" x14ac:dyDescent="0.4">
      <c r="C32" s="208" t="s">
        <v>103</v>
      </c>
    </row>
    <row r="33" spans="3:3" x14ac:dyDescent="0.4">
      <c r="C33" s="208" t="s">
        <v>104</v>
      </c>
    </row>
    <row r="34" spans="3:3" x14ac:dyDescent="0.4">
      <c r="C34" s="208" t="s">
        <v>105</v>
      </c>
    </row>
    <row r="35" spans="3:3" x14ac:dyDescent="0.4">
      <c r="C35" s="208" t="s">
        <v>142</v>
      </c>
    </row>
    <row r="36" spans="3:3" x14ac:dyDescent="0.4">
      <c r="C36" s="208" t="s">
        <v>91</v>
      </c>
    </row>
    <row r="37" spans="3:3" x14ac:dyDescent="0.4">
      <c r="C37" s="208" t="s">
        <v>92</v>
      </c>
    </row>
    <row r="39" spans="3:3" x14ac:dyDescent="0.4">
      <c r="C39" s="208" t="s">
        <v>150</v>
      </c>
    </row>
    <row r="40" spans="3:3" x14ac:dyDescent="0.4">
      <c r="C40" s="208" t="s">
        <v>93</v>
      </c>
    </row>
    <row r="41" spans="3:3" x14ac:dyDescent="0.4">
      <c r="C41" s="208" t="s">
        <v>94</v>
      </c>
    </row>
    <row r="42" spans="3:3" x14ac:dyDescent="0.4">
      <c r="C42" s="208" t="s">
        <v>95</v>
      </c>
    </row>
    <row r="43" spans="3:3" x14ac:dyDescent="0.4">
      <c r="C43" s="208" t="s">
        <v>96</v>
      </c>
    </row>
    <row r="44" spans="3:3" x14ac:dyDescent="0.4">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記入方法</vt:lpstr>
      <vt:lpstr>認知症対応型通所（1枚版）</vt:lpstr>
      <vt:lpstr>【記載例】認知症対応型通所</vt:lpstr>
      <vt:lpstr>シフト記号表（勤務時間帯）</vt:lpstr>
      <vt:lpstr>【記載例】シフト記号表（勤務時間帯）</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'認知症対応型通所（1枚版）'!Print_Area</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松田 泰憲</cp:lastModifiedBy>
  <cp:lastPrinted>2021-06-21T03:01:50Z</cp:lastPrinted>
  <dcterms:created xsi:type="dcterms:W3CDTF">2020-01-14T23:47:53Z</dcterms:created>
  <dcterms:modified xsi:type="dcterms:W3CDTF">2021-06-21T03:01:54Z</dcterms:modified>
</cp:coreProperties>
</file>