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omain-p\hikone\介護福祉課\▽介護保険係\99-04　【その他】\99-20　【市HP関連】\02 介護保険事業者関係\002 地域密着型サービス事業\最新完成分\付表（サービスごと）\tiikimittyaku_SY01-kinmuhyou()\"/>
    </mc:Choice>
  </mc:AlternateContent>
  <bookViews>
    <workbookView xWindow="31155" yWindow="585" windowWidth="24495" windowHeight="16995" tabRatio="874"/>
  </bookViews>
  <sheets>
    <sheet name="（ユニット型）記入方法" sheetId="4" r:id="rId1"/>
    <sheet name="（従来型）記入方法" sheetId="22" r:id="rId2"/>
    <sheet name="（ユニット型）" sheetId="20" r:id="rId3"/>
    <sheet name="（従来型）" sheetId="21" r:id="rId4"/>
    <sheet name="【記載例】（ユニット型）" sheetId="10" r:id="rId5"/>
    <sheet name="シフト記号表（従来型・ユニット型共通）" sheetId="19" r:id="rId6"/>
    <sheet name="【記載例】シフト記号表（勤務時間帯）" sheetId="16" r:id="rId7"/>
    <sheet name="プルダウン・リスト（従来型・ユニット型共通）" sheetId="3" r:id="rId8"/>
  </sheets>
  <definedNames>
    <definedName name="【記載例】シフト記号" localSheetId="5">'シフト記号表（従来型・ユニット型共通）'!$C$6:$C$47</definedName>
    <definedName name="【記載例】シフト記号">'【記載例】シフト記号表（勤務時間帯）'!$C$6:$C$47</definedName>
    <definedName name="【記載例】シフト記号表" localSheetId="5">'シフト記号表（従来型・ユニット型共通）'!$C$6:$C$47</definedName>
    <definedName name="【記載例】シフト記号表">'【記載例】シフト記号表（勤務時間帯）'!$C$6:$C$47</definedName>
    <definedName name="_xlnm.Print_Area" localSheetId="2">'（ユニット型）'!$A$1:$BN$97</definedName>
    <definedName name="_xlnm.Print_Area" localSheetId="0">'（ユニット型）記入方法'!$A$1:$Q$93</definedName>
    <definedName name="_xlnm.Print_Area" localSheetId="3">'（従来型）'!$A$1:$BJ$97</definedName>
    <definedName name="_xlnm.Print_Area" localSheetId="1">'（従来型）記入方法'!$A$1:$Q$83</definedName>
    <definedName name="_xlnm.Print_Area" localSheetId="4">'【記載例】（ユニット型）'!$A$1:$BN$97</definedName>
    <definedName name="_xlnm.Print_Area" localSheetId="6">'【記載例】シフト記号表（勤務時間帯）'!$B$1:$N$52</definedName>
    <definedName name="_xlnm.Print_Area" localSheetId="5">'シフト記号表（従来型・ユニット型共通）'!$B$1:$N$54</definedName>
    <definedName name="_xlnm.Print_Titles" localSheetId="2">'（ユニット型）'!$1:$16</definedName>
    <definedName name="_xlnm.Print_Titles" localSheetId="3">'（従来型）'!$1:$16</definedName>
    <definedName name="_xlnm.Print_Titles" localSheetId="4">'【記載例】（ユニット型）'!$1:$16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5" i="20" l="1"/>
  <c r="B75" i="21"/>
  <c r="BE14" i="20" l="1"/>
  <c r="BD14" i="20"/>
  <c r="BC14" i="20"/>
  <c r="BA14" i="21"/>
  <c r="AZ14" i="21"/>
  <c r="AY14" i="21"/>
  <c r="BE14" i="10"/>
  <c r="BD14" i="10"/>
  <c r="BC14" i="10"/>
  <c r="BB12" i="21" l="1"/>
  <c r="BF12" i="20"/>
  <c r="BF12" i="10"/>
  <c r="AI85" i="10" l="1"/>
  <c r="AI83" i="10"/>
  <c r="AG85" i="10"/>
  <c r="AG83" i="10"/>
  <c r="S85" i="10"/>
  <c r="S84" i="10"/>
  <c r="Q85" i="10"/>
  <c r="Q84" i="10"/>
  <c r="P91" i="21" l="1"/>
  <c r="P90" i="21"/>
  <c r="K90" i="21"/>
  <c r="AH88" i="21"/>
  <c r="AA90" i="21" s="1"/>
  <c r="AM86" i="21"/>
  <c r="AA96" i="21" s="1"/>
  <c r="AJ86" i="21"/>
  <c r="AH86" i="21"/>
  <c r="W86" i="21"/>
  <c r="K96" i="21" s="1"/>
  <c r="T86" i="21"/>
  <c r="K91" i="21" s="1"/>
  <c r="U91" i="21" s="1"/>
  <c r="P96" i="21" s="1"/>
  <c r="R8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A15" i="21"/>
  <c r="BA16" i="21" s="1"/>
  <c r="AZ15" i="21"/>
  <c r="AZ16" i="21" s="1"/>
  <c r="AY15" i="21"/>
  <c r="AY16" i="21" s="1"/>
  <c r="AF2" i="21"/>
  <c r="AW15" i="21" s="1"/>
  <c r="AW16" i="21" s="1"/>
  <c r="AE85" i="21" l="1"/>
  <c r="AC85" i="21"/>
  <c r="O85" i="21"/>
  <c r="M85" i="21"/>
  <c r="AE84" i="21"/>
  <c r="AC84" i="21"/>
  <c r="O84" i="21"/>
  <c r="M84" i="21"/>
  <c r="AE83" i="21"/>
  <c r="AC83" i="21"/>
  <c r="O83" i="21"/>
  <c r="M83" i="21"/>
  <c r="AE82" i="21"/>
  <c r="AC82" i="21"/>
  <c r="O82" i="21"/>
  <c r="M8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9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Y15" i="21"/>
  <c r="Y16" i="21" s="1"/>
  <c r="AC15" i="21"/>
  <c r="AC16" i="21" s="1"/>
  <c r="AG15" i="21"/>
  <c r="AG16" i="21" s="1"/>
  <c r="AK15" i="21"/>
  <c r="AK16" i="21" s="1"/>
  <c r="AO15" i="21"/>
  <c r="AO16" i="21" s="1"/>
  <c r="AS15" i="21"/>
  <c r="AS16" i="21" s="1"/>
  <c r="BB70" i="21"/>
  <c r="BD70" i="21" s="1"/>
  <c r="BB74" i="21"/>
  <c r="BD74" i="21" s="1"/>
  <c r="U96" i="21"/>
  <c r="AQ82" i="21" s="1"/>
  <c r="AF91" i="21"/>
  <c r="AK91" i="21" s="1"/>
  <c r="AF96" i="21" s="1"/>
  <c r="AK96" i="21" s="1"/>
  <c r="AV82" i="21" s="1"/>
  <c r="AF90" i="21"/>
  <c r="AC86" i="21" l="1"/>
  <c r="M86" i="21"/>
  <c r="O86" i="21"/>
  <c r="BA82" i="21"/>
  <c r="AE86" i="21"/>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91" i="20"/>
  <c r="T90" i="20"/>
  <c r="O90" i="20"/>
  <c r="AL88" i="20"/>
  <c r="AJ91" i="20" s="1"/>
  <c r="AQ86" i="20"/>
  <c r="AE96" i="20" s="1"/>
  <c r="AN86" i="20"/>
  <c r="AL86" i="20"/>
  <c r="AA86" i="20"/>
  <c r="O96" i="20" s="1"/>
  <c r="X86" i="20"/>
  <c r="O91" i="20" s="1"/>
  <c r="Y91" i="20" s="1"/>
  <c r="T96" i="20" s="1"/>
  <c r="V8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D15" i="20"/>
  <c r="BD16" i="20" s="1"/>
  <c r="BC15" i="20"/>
  <c r="BC16" i="20" s="1"/>
  <c r="AF15" i="20"/>
  <c r="AF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AI85" i="20"/>
  <c r="AG85" i="20"/>
  <c r="S85" i="20"/>
  <c r="Q85" i="20"/>
  <c r="AI84" i="20"/>
  <c r="AG84" i="20"/>
  <c r="S84" i="20"/>
  <c r="Q84" i="20"/>
  <c r="AI83" i="20"/>
  <c r="AG83" i="20"/>
  <c r="S83" i="20"/>
  <c r="AI82" i="20"/>
  <c r="AG82" i="20"/>
  <c r="Q82" i="20"/>
  <c r="Q83" i="20"/>
  <c r="S82" i="20"/>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76" i="20"/>
  <c r="BH76" i="20" s="1"/>
  <c r="AI15" i="20"/>
  <c r="AI16" i="20" s="1"/>
  <c r="AY15" i="20"/>
  <c r="AY16" i="20" s="1"/>
  <c r="AB15" i="20"/>
  <c r="AB16" i="20" s="1"/>
  <c r="AJ15" i="20"/>
  <c r="AJ16" i="20" s="1"/>
  <c r="AR15" i="20"/>
  <c r="AR16" i="20" s="1"/>
  <c r="AZ15" i="20"/>
  <c r="AZ16" i="20" s="1"/>
  <c r="AA15" i="20"/>
  <c r="AA16" i="20" s="1"/>
  <c r="AQ15" i="20"/>
  <c r="AQ16" i="20" s="1"/>
  <c r="AE15" i="20"/>
  <c r="AE16" i="20" s="1"/>
  <c r="AM15" i="20"/>
  <c r="AM16" i="20" s="1"/>
  <c r="AU15" i="20"/>
  <c r="AU1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91" i="20"/>
  <c r="AO91" i="20" s="1"/>
  <c r="AJ96" i="20" s="1"/>
  <c r="AO96" i="20" s="1"/>
  <c r="AZ82" i="20" s="1"/>
  <c r="BE82" i="20" s="1"/>
  <c r="Y96" i="20"/>
  <c r="AU8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90" i="20"/>
  <c r="BI8" i="20"/>
  <c r="AD15" i="20"/>
  <c r="AD16" i="20" s="1"/>
  <c r="AH15" i="20"/>
  <c r="AH16" i="20" s="1"/>
  <c r="AL15" i="20"/>
  <c r="AL16" i="20" s="1"/>
  <c r="AP15" i="20"/>
  <c r="AP16" i="20" s="1"/>
  <c r="AT15" i="20"/>
  <c r="AT16" i="20" s="1"/>
  <c r="AX15" i="20"/>
  <c r="AX16" i="20" s="1"/>
  <c r="AJ90" i="20"/>
  <c r="BF18" i="20" l="1"/>
  <c r="BH18" i="20" s="1"/>
  <c r="BF20" i="20"/>
  <c r="BH20" i="20" s="1"/>
  <c r="Q86" i="20"/>
  <c r="AG86" i="20"/>
  <c r="S86" i="20"/>
  <c r="AI8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<sst xmlns="http://schemas.openxmlformats.org/spreadsheetml/2006/main" count="1982" uniqueCount="327">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</sst>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1:BB120"/>
  <sheetViews>
    <sheetView tabSelected="1" workbookViewId="0">
      <selection activeCell="B4" sqref="B4"/>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B110"/>
  <sheetViews>
    <sheetView workbookViewId="0">
      <selection activeCell="B4" sqref="B4"/>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BS150"/>
  <sheetViews>
    <sheetView showGridLines="0" view="pageBreakPreview" zoomScale="70" zoomScaleNormal="55" zoomScaleSheetLayoutView="70" workbookViewId="0">
      <selection activeCell="AX2" sqref="AX2:BM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82"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15" t="s">
        <v>18</v>
      </c>
      <c r="Y75" s="116"/>
      <c r="Z75" s="117"/>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G75</f>
        <v>0</v>
      </c>
      <c r="K76" s="190"/>
      <c r="L76" s="191">
        <f>M75</f>
        <v>0</v>
      </c>
      <c r="M76" s="312"/>
      <c r="N76" s="313"/>
      <c r="O76" s="314"/>
      <c r="P76" s="315"/>
      <c r="Q76" s="315"/>
      <c r="R76" s="311"/>
      <c r="S76" s="316"/>
      <c r="T76" s="317"/>
      <c r="U76" s="317"/>
      <c r="V76" s="317"/>
      <c r="W76" s="318"/>
      <c r="X76" s="192" t="s">
        <v>254</v>
      </c>
      <c r="Y76" s="193"/>
      <c r="Z76" s="194"/>
      <c r="AA76" s="176" t="str">
        <f>IF(AA75="","",VLOOKUP(AA75,'シフト記号表（従来型・ユニット型共通）'!$C$6:$L$47,10,FALSE))</f>
        <v/>
      </c>
      <c r="AB76" s="177" t="str">
        <f>IF(AB75="","",VLOOKUP(AB75,'シフト記号表（従来型・ユニット型共通）'!$C$6:$L$47,10,FALSE))</f>
        <v/>
      </c>
      <c r="AC76" s="177" t="str">
        <f>IF(AC75="","",VLOOKUP(AC75,'シフト記号表（従来型・ユニット型共通）'!$C$6:$L$47,10,FALSE))</f>
        <v/>
      </c>
      <c r="AD76" s="177" t="str">
        <f>IF(AD75="","",VLOOKUP(AD75,'シフト記号表（従来型・ユニット型共通）'!$C$6:$L$47,10,FALSE))</f>
        <v/>
      </c>
      <c r="AE76" s="177" t="str">
        <f>IF(AE75="","",VLOOKUP(AE75,'シフト記号表（従来型・ユニット型共通）'!$C$6:$L$47,10,FALSE))</f>
        <v/>
      </c>
      <c r="AF76" s="177" t="str">
        <f>IF(AF75="","",VLOOKUP(AF75,'シフト記号表（従来型・ユニット型共通）'!$C$6:$L$47,10,FALSE))</f>
        <v/>
      </c>
      <c r="AG76" s="178" t="str">
        <f>IF(AG75="","",VLOOKUP(AG75,'シフト記号表（従来型・ユニット型共通）'!$C$6:$L$47,10,FALSE))</f>
        <v/>
      </c>
      <c r="AH76" s="176" t="str">
        <f>IF(AH75="","",VLOOKUP(AH75,'シフト記号表（従来型・ユニット型共通）'!$C$6:$L$47,10,FALSE))</f>
        <v/>
      </c>
      <c r="AI76" s="177" t="str">
        <f>IF(AI75="","",VLOOKUP(AI75,'シフト記号表（従来型・ユニット型共通）'!$C$6:$L$47,10,FALSE))</f>
        <v/>
      </c>
      <c r="AJ76" s="177" t="str">
        <f>IF(AJ75="","",VLOOKUP(AJ75,'シフト記号表（従来型・ユニット型共通）'!$C$6:$L$47,10,FALSE))</f>
        <v/>
      </c>
      <c r="AK76" s="177" t="str">
        <f>IF(AK75="","",VLOOKUP(AK75,'シフト記号表（従来型・ユニット型共通）'!$C$6:$L$47,10,FALSE))</f>
        <v/>
      </c>
      <c r="AL76" s="177" t="str">
        <f>IF(AL75="","",VLOOKUP(AL75,'シフト記号表（従来型・ユニット型共通）'!$C$6:$L$47,10,FALSE))</f>
        <v/>
      </c>
      <c r="AM76" s="177" t="str">
        <f>IF(AM75="","",VLOOKUP(AM75,'シフト記号表（従来型・ユニット型共通）'!$C$6:$L$47,10,FALSE))</f>
        <v/>
      </c>
      <c r="AN76" s="178" t="str">
        <f>IF(AN75="","",VLOOKUP(AN75,'シフト記号表（従来型・ユニット型共通）'!$C$6:$L$47,10,FALSE))</f>
        <v/>
      </c>
      <c r="AO76" s="176" t="str">
        <f>IF(AO75="","",VLOOKUP(AO75,'シフト記号表（従来型・ユニット型共通）'!$C$6:$L$47,10,FALSE))</f>
        <v/>
      </c>
      <c r="AP76" s="177" t="str">
        <f>IF(AP75="","",VLOOKUP(AP75,'シフト記号表（従来型・ユニット型共通）'!$C$6:$L$47,10,FALSE))</f>
        <v/>
      </c>
      <c r="AQ76" s="177" t="str">
        <f>IF(AQ75="","",VLOOKUP(AQ75,'シフト記号表（従来型・ユニット型共通）'!$C$6:$L$47,10,FALSE))</f>
        <v/>
      </c>
      <c r="AR76" s="177" t="str">
        <f>IF(AR75="","",VLOOKUP(AR75,'シフト記号表（従来型・ユニット型共通）'!$C$6:$L$47,10,FALSE))</f>
        <v/>
      </c>
      <c r="AS76" s="177" t="str">
        <f>IF(AS75="","",VLOOKUP(AS75,'シフト記号表（従来型・ユニット型共通）'!$C$6:$L$47,10,FALSE))</f>
        <v/>
      </c>
      <c r="AT76" s="177" t="str">
        <f>IF(AT75="","",VLOOKUP(AT75,'シフト記号表（従来型・ユニット型共通）'!$C$6:$L$47,10,FALSE))</f>
        <v/>
      </c>
      <c r="AU76" s="178" t="str">
        <f>IF(AU75="","",VLOOKUP(AU75,'シフト記号表（従来型・ユニット型共通）'!$C$6:$L$47,10,FALSE))</f>
        <v/>
      </c>
      <c r="AV76" s="176" t="str">
        <f>IF(AV75="","",VLOOKUP(AV75,'シフト記号表（従来型・ユニット型共通）'!$C$6:$L$47,10,FALSE))</f>
        <v/>
      </c>
      <c r="AW76" s="177" t="str">
        <f>IF(AW75="","",VLOOKUP(AW75,'シフト記号表（従来型・ユニット型共通）'!$C$6:$L$47,10,FALSE))</f>
        <v/>
      </c>
      <c r="AX76" s="177" t="str">
        <f>IF(AX75="","",VLOOKUP(AX75,'シフト記号表（従来型・ユニット型共通）'!$C$6:$L$47,10,FALSE))</f>
        <v/>
      </c>
      <c r="AY76" s="177" t="str">
        <f>IF(AY75="","",VLOOKUP(AY75,'シフト記号表（従来型・ユニット型共通）'!$C$6:$L$47,10,FALSE))</f>
        <v/>
      </c>
      <c r="AZ76" s="177" t="str">
        <f>IF(AZ75="","",VLOOKUP(AZ75,'シフト記号表（従来型・ユニット型共通）'!$C$6:$L$47,10,FALSE))</f>
        <v/>
      </c>
      <c r="BA76" s="177" t="str">
        <f>IF(BA75="","",VLOOKUP(BA75,'シフト記号表（従来型・ユニット型共通）'!$C$6:$L$47,10,FALSE))</f>
        <v/>
      </c>
      <c r="BB76" s="178" t="str">
        <f>IF(BB75="","",VLOOKUP(BB75,'シフト記号表（従来型・ユニット型共通）'!$C$6:$L$47,10,FALSE))</f>
        <v/>
      </c>
      <c r="BC76" s="176" t="str">
        <f>IF(BC75="","",VLOOKUP(BC75,'シフト記号表（従来型・ユニット型共通）'!$C$6:$L$47,10,FALSE))</f>
        <v/>
      </c>
      <c r="BD76" s="177" t="str">
        <f>IF(BD75="","",VLOOKUP(BD75,'シフト記号表（従来型・ユニット型共通）'!$C$6:$L$47,10,FALSE))</f>
        <v/>
      </c>
      <c r="BE76" s="177" t="str">
        <f>IF(BE75="","",VLOOKUP(BE75,'シフト記号表（従来型・ユニット型共通）'!$C$6:$L$47,10,FALSE))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179"/>
      <c r="N77" s="179"/>
      <c r="O77" s="69"/>
      <c r="P77" s="69"/>
      <c r="Q77" s="69"/>
      <c r="R77" s="69"/>
      <c r="S77" s="180"/>
      <c r="T77" s="180"/>
      <c r="U77" s="180"/>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180"/>
      <c r="BK77" s="180"/>
      <c r="BL77" s="180"/>
      <c r="BM77" s="180"/>
      <c r="BN77" s="180"/>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180"/>
      <c r="BK78" s="180"/>
      <c r="BL78" s="180"/>
      <c r="BM78" s="180"/>
      <c r="BN78" s="180"/>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180"/>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180"/>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103</v>
      </c>
      <c r="AV81" s="131"/>
      <c r="AW81" s="131"/>
      <c r="AX81" s="131"/>
      <c r="AY81" s="129"/>
      <c r="AZ81" s="130" t="s">
        <v>104</v>
      </c>
      <c r="BA81" s="131"/>
      <c r="BB81" s="131"/>
      <c r="BC81" s="131"/>
      <c r="BD81" s="129"/>
      <c r="BE81" s="295" t="s">
        <v>139</v>
      </c>
      <c r="BF81" s="295"/>
      <c r="BG81" s="295"/>
      <c r="BH81" s="295"/>
      <c r="BI81" s="76"/>
      <c r="BJ81" s="245"/>
      <c r="BK81" s="245"/>
      <c r="BL81" s="245"/>
      <c r="BM81" s="245"/>
      <c r="BN81" s="180"/>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0</v>
      </c>
      <c r="R82" s="291"/>
      <c r="S82" s="292">
        <f>SUMIFS($BH$17:$BH$76,$J$17:$J$76,"看護職員",$L$17:$L$76,"A")</f>
        <v>0</v>
      </c>
      <c r="T82" s="292"/>
      <c r="U82" s="139"/>
      <c r="V82" s="301">
        <v>0</v>
      </c>
      <c r="W82" s="301"/>
      <c r="X82" s="301">
        <v>0</v>
      </c>
      <c r="Y82" s="301"/>
      <c r="Z82" s="140"/>
      <c r="AA82" s="305">
        <v>0</v>
      </c>
      <c r="AB82" s="306"/>
      <c r="AC82" s="2"/>
      <c r="AD82" s="127"/>
      <c r="AE82" s="290" t="s">
        <v>6</v>
      </c>
      <c r="AF82" s="290"/>
      <c r="AG82" s="291">
        <f>SUMIFS($BF$17:$BF$76,$J$17:$J$76,"介護職員",$L$17:$L$76,"A")</f>
        <v>0</v>
      </c>
      <c r="AH82" s="291"/>
      <c r="AI82" s="292">
        <f>SUMIFS($BH$17:$BH$76,$J$17:$J$76,"介護職員",$L$17:$L$76,"A")</f>
        <v>0</v>
      </c>
      <c r="AJ82" s="292"/>
      <c r="AK82" s="139"/>
      <c r="AL82" s="301">
        <v>0</v>
      </c>
      <c r="AM82" s="301"/>
      <c r="AN82" s="301">
        <v>0</v>
      </c>
      <c r="AO82" s="301"/>
      <c r="AP82" s="140"/>
      <c r="AQ82" s="305">
        <v>0</v>
      </c>
      <c r="AR82" s="306"/>
      <c r="AS82" s="127"/>
      <c r="AT82" s="127"/>
      <c r="AU82" s="307">
        <f>Y96</f>
        <v>0</v>
      </c>
      <c r="AV82" s="290"/>
      <c r="AW82" s="290"/>
      <c r="AX82" s="290"/>
      <c r="AY82" s="181" t="s">
        <v>153</v>
      </c>
      <c r="AZ82" s="307">
        <f>AO96</f>
        <v>0</v>
      </c>
      <c r="BA82" s="308"/>
      <c r="BB82" s="308"/>
      <c r="BC82" s="308"/>
      <c r="BD82" s="181" t="s">
        <v>147</v>
      </c>
      <c r="BE82" s="297">
        <f>ROUNDDOWN(AU82+AZ82,1)</f>
        <v>0</v>
      </c>
      <c r="BF82" s="297"/>
      <c r="BG82" s="297"/>
      <c r="BH82" s="297"/>
      <c r="BI82" s="76"/>
      <c r="BJ82" s="79"/>
      <c r="BK82" s="79"/>
      <c r="BL82" s="79"/>
      <c r="BM82" s="79"/>
      <c r="BN82" s="180"/>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0</v>
      </c>
      <c r="R83" s="291"/>
      <c r="S83" s="292">
        <f>SUMIFS($BH$17:$BH$76,$J$17:$J$76,"看護職員",$L$17:$L$76,"B")</f>
        <v>0</v>
      </c>
      <c r="T83" s="292"/>
      <c r="U83" s="139"/>
      <c r="V83" s="301">
        <v>0</v>
      </c>
      <c r="W83" s="301"/>
      <c r="X83" s="301">
        <v>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180"/>
      <c r="BK83" s="180"/>
      <c r="BL83" s="180"/>
      <c r="BM83" s="180"/>
      <c r="BN83" s="180"/>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0</v>
      </c>
      <c r="AH84" s="291"/>
      <c r="AI84" s="292">
        <f>SUMIFS($BH$17:$BH$76,$J$17:$J$76,"介護職員",$L$17:$L$76,"C")</f>
        <v>0</v>
      </c>
      <c r="AJ84" s="292"/>
      <c r="AK84" s="139"/>
      <c r="AL84" s="301">
        <v>0</v>
      </c>
      <c r="AM84" s="301"/>
      <c r="AN84" s="302">
        <v>0</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180"/>
      <c r="BK84" s="180"/>
      <c r="BL84" s="180"/>
      <c r="BM84" s="180"/>
      <c r="BN84" s="180"/>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180"/>
      <c r="BK85" s="180"/>
      <c r="BL85" s="180"/>
      <c r="BM85" s="180"/>
      <c r="BN85" s="180"/>
    </row>
    <row r="86" spans="2:66" ht="20.25" customHeight="1" x14ac:dyDescent="0.4">
      <c r="B86" s="49"/>
      <c r="C86" s="49"/>
      <c r="D86" s="49"/>
      <c r="E86" s="49"/>
      <c r="F86" s="49"/>
      <c r="G86" s="69"/>
      <c r="H86" s="69"/>
      <c r="I86" s="69"/>
      <c r="J86" s="69"/>
      <c r="K86" s="69"/>
      <c r="L86" s="69"/>
      <c r="M86" s="124"/>
      <c r="N86" s="125"/>
      <c r="O86" s="290" t="s">
        <v>139</v>
      </c>
      <c r="P86" s="290"/>
      <c r="Q86" s="291">
        <f>SUM(Q82:R85)</f>
        <v>0</v>
      </c>
      <c r="R86" s="291"/>
      <c r="S86" s="292">
        <f>SUM(S82:T85)</f>
        <v>0</v>
      </c>
      <c r="T86" s="292"/>
      <c r="U86" s="139"/>
      <c r="V86" s="291">
        <f>SUM(V82:W85)</f>
        <v>0</v>
      </c>
      <c r="W86" s="291"/>
      <c r="X86" s="292">
        <f>SUM(X82:Y85)</f>
        <v>0</v>
      </c>
      <c r="Y86" s="292"/>
      <c r="Z86" s="140"/>
      <c r="AA86" s="293">
        <f>SUM(AA82:AB83)</f>
        <v>0</v>
      </c>
      <c r="AB86" s="294"/>
      <c r="AC86" s="2"/>
      <c r="AD86" s="127"/>
      <c r="AE86" s="290" t="s">
        <v>139</v>
      </c>
      <c r="AF86" s="290"/>
      <c r="AG86" s="291">
        <f>SUM(AG82:AH85)</f>
        <v>0</v>
      </c>
      <c r="AH86" s="291"/>
      <c r="AI86" s="292">
        <f>SUM(AI82:AJ85)</f>
        <v>0</v>
      </c>
      <c r="AJ86" s="292"/>
      <c r="AK86" s="139"/>
      <c r="AL86" s="291">
        <f>SUM(AL82:AM85)</f>
        <v>0</v>
      </c>
      <c r="AM86" s="291"/>
      <c r="AN86" s="292">
        <f>SUM(AN82:AO85)</f>
        <v>0</v>
      </c>
      <c r="AO86" s="292"/>
      <c r="AP86" s="140"/>
      <c r="AQ86" s="293">
        <f>SUM(AQ82:AR83)</f>
        <v>0</v>
      </c>
      <c r="AR86" s="294"/>
      <c r="AS86" s="127"/>
      <c r="AT86" s="127"/>
      <c r="AU86" s="290" t="s">
        <v>4</v>
      </c>
      <c r="AV86" s="290"/>
      <c r="AW86" s="290" t="s">
        <v>5</v>
      </c>
      <c r="AX86" s="290"/>
      <c r="AY86" s="290"/>
      <c r="AZ86" s="290"/>
      <c r="BA86" s="127"/>
      <c r="BB86" s="127"/>
      <c r="BC86" s="127"/>
      <c r="BD86" s="127"/>
      <c r="BE86" s="127"/>
      <c r="BF86" s="127"/>
      <c r="BG86" s="127"/>
      <c r="BH86" s="128"/>
      <c r="BI86" s="76"/>
      <c r="BJ86" s="180"/>
      <c r="BK86" s="180"/>
      <c r="BL86" s="180"/>
      <c r="BM86" s="180"/>
      <c r="BN86" s="180"/>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180"/>
      <c r="BK87" s="180"/>
      <c r="BL87" s="180"/>
      <c r="BM87" s="180"/>
      <c r="BN87" s="180"/>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180"/>
      <c r="BK88" s="180"/>
      <c r="BL88" s="180"/>
      <c r="BM88" s="180"/>
      <c r="BN88" s="180"/>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180"/>
      <c r="BK89" s="180"/>
      <c r="BL89" s="180"/>
      <c r="BM89" s="180"/>
      <c r="BN89" s="180"/>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180"/>
      <c r="BK90" s="180"/>
      <c r="BL90" s="180"/>
      <c r="BM90" s="180"/>
      <c r="BN90" s="180"/>
    </row>
    <row r="91" spans="2:66" ht="20.25" customHeight="1" x14ac:dyDescent="0.4">
      <c r="M91" s="2"/>
      <c r="N91" s="2"/>
      <c r="O91" s="300">
        <f>IF($V$88="週",X86,V86)</f>
        <v>0</v>
      </c>
      <c r="P91" s="300"/>
      <c r="Q91" s="300"/>
      <c r="R91" s="300"/>
      <c r="S91" s="181" t="s">
        <v>146</v>
      </c>
      <c r="T91" s="290">
        <f>IF($V$88="週",$BE$6,$BI$6)</f>
        <v>40</v>
      </c>
      <c r="U91" s="290"/>
      <c r="V91" s="290"/>
      <c r="W91" s="290"/>
      <c r="X91" s="181" t="s">
        <v>147</v>
      </c>
      <c r="Y91" s="296">
        <f>ROUNDDOWN(O91/T91,1)</f>
        <v>0</v>
      </c>
      <c r="Z91" s="296"/>
      <c r="AA91" s="296"/>
      <c r="AB91" s="296"/>
      <c r="AC91" s="2"/>
      <c r="AD91" s="2"/>
      <c r="AE91" s="300">
        <f>IF($AL$88="週",AN86,AL86)</f>
        <v>0</v>
      </c>
      <c r="AF91" s="300"/>
      <c r="AG91" s="300"/>
      <c r="AH91" s="300"/>
      <c r="AI91" s="181" t="s">
        <v>146</v>
      </c>
      <c r="AJ91" s="290">
        <f>IF($AL$88="週",$BE$6,$BI$6)</f>
        <v>40</v>
      </c>
      <c r="AK91" s="290"/>
      <c r="AL91" s="290"/>
      <c r="AM91" s="290"/>
      <c r="AN91" s="181" t="s">
        <v>147</v>
      </c>
      <c r="AO91" s="296">
        <f>ROUNDDOWN(AE91/AJ91,1)</f>
        <v>0</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0</v>
      </c>
      <c r="P96" s="290"/>
      <c r="Q96" s="290"/>
      <c r="R96" s="290"/>
      <c r="S96" s="181" t="s">
        <v>153</v>
      </c>
      <c r="T96" s="296">
        <f>Y91</f>
        <v>0</v>
      </c>
      <c r="U96" s="296"/>
      <c r="V96" s="296"/>
      <c r="W96" s="296"/>
      <c r="X96" s="181" t="s">
        <v>147</v>
      </c>
      <c r="Y96" s="297">
        <f>ROUNDDOWN(O96+T96,1)</f>
        <v>0</v>
      </c>
      <c r="Z96" s="297"/>
      <c r="AA96" s="297"/>
      <c r="AB96" s="297"/>
      <c r="AC96" s="138"/>
      <c r="AD96" s="138"/>
      <c r="AE96" s="298">
        <f>AQ86</f>
        <v>0</v>
      </c>
      <c r="AF96" s="298"/>
      <c r="AG96" s="298"/>
      <c r="AH96" s="298"/>
      <c r="AI96" s="136" t="s">
        <v>153</v>
      </c>
      <c r="AJ96" s="299">
        <f>AO91</f>
        <v>0</v>
      </c>
      <c r="AK96" s="299"/>
      <c r="AL96" s="299"/>
      <c r="AM96" s="299"/>
      <c r="AN96" s="136" t="s">
        <v>147</v>
      </c>
      <c r="AO96" s="297">
        <f>ROUNDDOWN(AE96+AJ96,1)</f>
        <v>0</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5:W76"/>
    <mergeCell ref="BF75:BG75"/>
    <mergeCell ref="BH75:BI75"/>
    <mergeCell ref="BJ75:BN76"/>
    <mergeCell ref="BF76:BG76"/>
    <mergeCell ref="BH76:BI76"/>
    <mergeCell ref="AI82:AJ82"/>
    <mergeCell ref="AL82:AM82"/>
    <mergeCell ref="AN82:AO82"/>
    <mergeCell ref="AQ82:AR82"/>
    <mergeCell ref="AU82:AX82"/>
    <mergeCell ref="AZ82:BC82"/>
    <mergeCell ref="BE81:BH81"/>
    <mergeCell ref="BJ81:BM81"/>
    <mergeCell ref="O82:P82"/>
    <mergeCell ref="Q82:R82"/>
    <mergeCell ref="S82:T82"/>
    <mergeCell ref="V82:W82"/>
    <mergeCell ref="X82:Y82"/>
    <mergeCell ref="AA82:AB82"/>
    <mergeCell ref="AE82:AF82"/>
    <mergeCell ref="O83:P83"/>
    <mergeCell ref="Q83:R83"/>
    <mergeCell ref="S83:T83"/>
    <mergeCell ref="V83:W83"/>
    <mergeCell ref="X83:Y83"/>
    <mergeCell ref="AA83:AB83"/>
    <mergeCell ref="AE83:AF83"/>
    <mergeCell ref="AG83:AH83"/>
    <mergeCell ref="AI83:AJ83"/>
    <mergeCell ref="BJ79:BM79"/>
    <mergeCell ref="O80:P81"/>
    <mergeCell ref="Q80:T80"/>
    <mergeCell ref="V80:Y80"/>
    <mergeCell ref="AE80:AF81"/>
    <mergeCell ref="AG80:AJ80"/>
    <mergeCell ref="AL80:AO80"/>
    <mergeCell ref="BJ80:BM80"/>
    <mergeCell ref="Q81:R81"/>
    <mergeCell ref="S81:T81"/>
    <mergeCell ref="BE82:BH82"/>
    <mergeCell ref="AQ86:AR86"/>
    <mergeCell ref="AU86:AV86"/>
    <mergeCell ref="AW86:AZ86"/>
    <mergeCell ref="AU87:AV87"/>
    <mergeCell ref="AW87:AZ87"/>
    <mergeCell ref="AQ85:AR85"/>
    <mergeCell ref="AL84:AM84"/>
    <mergeCell ref="AN84:AO84"/>
    <mergeCell ref="AQ84:AR84"/>
    <mergeCell ref="X84:Y84"/>
    <mergeCell ref="AA84:AB84"/>
    <mergeCell ref="AE84:AF84"/>
    <mergeCell ref="AG82:AH82"/>
    <mergeCell ref="V81:W81"/>
    <mergeCell ref="X81:Y81"/>
    <mergeCell ref="AG81:AH81"/>
    <mergeCell ref="AI81:AJ81"/>
    <mergeCell ref="AL81:AM81"/>
    <mergeCell ref="AN81:AO81"/>
    <mergeCell ref="AL83:AM83"/>
    <mergeCell ref="AN83:AO83"/>
    <mergeCell ref="AQ83:AR83"/>
    <mergeCell ref="O86:P86"/>
    <mergeCell ref="Q86:R86"/>
    <mergeCell ref="S86:T86"/>
    <mergeCell ref="V86:W86"/>
    <mergeCell ref="X86:Y86"/>
    <mergeCell ref="AA86:AB86"/>
    <mergeCell ref="AE86:AF86"/>
    <mergeCell ref="AG86:AH86"/>
    <mergeCell ref="AI86:AJ86"/>
    <mergeCell ref="AG84:AH84"/>
    <mergeCell ref="AI84:AJ84"/>
    <mergeCell ref="AA85:AB85"/>
    <mergeCell ref="AE85:AF85"/>
    <mergeCell ref="AG85:AH85"/>
    <mergeCell ref="AI85:AJ85"/>
    <mergeCell ref="AL85:AM85"/>
    <mergeCell ref="AN85:AO85"/>
    <mergeCell ref="O85:P85"/>
    <mergeCell ref="Q85:R85"/>
    <mergeCell ref="S85:T85"/>
    <mergeCell ref="V85:W85"/>
    <mergeCell ref="X85:Y85"/>
    <mergeCell ref="O84:P84"/>
    <mergeCell ref="Q84:R84"/>
    <mergeCell ref="S84:T84"/>
    <mergeCell ref="V84:W84"/>
    <mergeCell ref="AL86:AM86"/>
    <mergeCell ref="AN86:AO86"/>
    <mergeCell ref="Y94:AB94"/>
    <mergeCell ref="AO94:AR94"/>
    <mergeCell ref="Y95:AB95"/>
    <mergeCell ref="AO95:AR95"/>
    <mergeCell ref="O96:R96"/>
    <mergeCell ref="T96:W96"/>
    <mergeCell ref="Y96:AB96"/>
    <mergeCell ref="AE96:AH96"/>
    <mergeCell ref="AJ96:AM96"/>
    <mergeCell ref="AO96:AR96"/>
    <mergeCell ref="V88:W88"/>
    <mergeCell ref="AL88:AM88"/>
    <mergeCell ref="AU90:AV90"/>
    <mergeCell ref="AW90:AZ90"/>
    <mergeCell ref="O91:R91"/>
    <mergeCell ref="T91:W91"/>
    <mergeCell ref="Y91:AB91"/>
    <mergeCell ref="AE91:AH91"/>
    <mergeCell ref="AJ91:AM91"/>
    <mergeCell ref="AO91:AR91"/>
    <mergeCell ref="AU88:AV88"/>
    <mergeCell ref="AW88:AZ88"/>
    <mergeCell ref="AU89:AV89"/>
    <mergeCell ref="AW89:AZ89"/>
  </mergeCells>
  <phoneticPr fontId="2"/>
  <conditionalFormatting sqref="AA90:AD90 AS90:BE90">
    <cfRule type="expression" dxfId="485" priority="238">
      <formula>OR(#REF!=$B77,#REF!=$B77)</formula>
    </cfRule>
  </conditionalFormatting>
  <conditionalFormatting sqref="AD80 AA80:AB80 AA89:AD89 AS89:BE89 AS80:BE80">
    <cfRule type="expression" dxfId="484" priority="239">
      <formula>OR(#REF!=$B78,#REF!=$B78)</formula>
    </cfRule>
  </conditionalFormatting>
  <conditionalFormatting sqref="AQ90:AR90">
    <cfRule type="expression" dxfId="483" priority="236">
      <formula>OR(#REF!=$B77,#REF!=$B77)</formula>
    </cfRule>
  </conditionalFormatting>
  <conditionalFormatting sqref="AQ80:AR80 AQ89:AR89">
    <cfRule type="expression" dxfId="482" priority="237">
      <formula>OR(#REF!=$B78,#REF!=$B78)</formula>
    </cfRule>
  </conditionalFormatting>
  <conditionalFormatting sqref="BF18:BI18">
    <cfRule type="expression" dxfId="481" priority="235">
      <formula>INDIRECT(ADDRESS(ROW(),COLUMN()))=TRUNC(INDIRECT(ADDRESS(ROW(),COLUMN())))</formula>
    </cfRule>
  </conditionalFormatting>
  <conditionalFormatting sqref="BF20:BI20">
    <cfRule type="expression" dxfId="480" priority="234">
      <formula>INDIRECT(ADDRESS(ROW(),COLUMN()))=TRUNC(INDIRECT(ADDRESS(ROW(),COLUMN())))</formula>
    </cfRule>
  </conditionalFormatting>
  <conditionalFormatting sqref="BF22:BI22">
    <cfRule type="expression" dxfId="479" priority="233">
      <formula>INDIRECT(ADDRESS(ROW(),COLUMN()))=TRUNC(INDIRECT(ADDRESS(ROW(),COLUMN())))</formula>
    </cfRule>
  </conditionalFormatting>
  <conditionalFormatting sqref="BF24:BI24">
    <cfRule type="expression" dxfId="478" priority="232">
      <formula>INDIRECT(ADDRESS(ROW(),COLUMN()))=TRUNC(INDIRECT(ADDRESS(ROW(),COLUMN())))</formula>
    </cfRule>
  </conditionalFormatting>
  <conditionalFormatting sqref="BF26:BI26">
    <cfRule type="expression" dxfId="477" priority="231">
      <formula>INDIRECT(ADDRESS(ROW(),COLUMN()))=TRUNC(INDIRECT(ADDRESS(ROW(),COLUMN())))</formula>
    </cfRule>
  </conditionalFormatting>
  <conditionalFormatting sqref="BF28:BI28">
    <cfRule type="expression" dxfId="476" priority="230">
      <formula>INDIRECT(ADDRESS(ROW(),COLUMN()))=TRUNC(INDIRECT(ADDRESS(ROW(),COLUMN())))</formula>
    </cfRule>
  </conditionalFormatting>
  <conditionalFormatting sqref="BF30:BI30">
    <cfRule type="expression" dxfId="475" priority="229">
      <formula>INDIRECT(ADDRESS(ROW(),COLUMN()))=TRUNC(INDIRECT(ADDRESS(ROW(),COLUMN())))</formula>
    </cfRule>
  </conditionalFormatting>
  <conditionalFormatting sqref="BF32:BI32">
    <cfRule type="expression" dxfId="474" priority="228">
      <formula>INDIRECT(ADDRESS(ROW(),COLUMN()))=TRUNC(INDIRECT(ADDRESS(ROW(),COLUMN())))</formula>
    </cfRule>
  </conditionalFormatting>
  <conditionalFormatting sqref="BF34:BI34">
    <cfRule type="expression" dxfId="473" priority="227">
      <formula>INDIRECT(ADDRESS(ROW(),COLUMN()))=TRUNC(INDIRECT(ADDRESS(ROW(),COLUMN())))</formula>
    </cfRule>
  </conditionalFormatting>
  <conditionalFormatting sqref="BF36:BI36">
    <cfRule type="expression" dxfId="472" priority="226">
      <formula>INDIRECT(ADDRESS(ROW(),COLUMN()))=TRUNC(INDIRECT(ADDRESS(ROW(),COLUMN())))</formula>
    </cfRule>
  </conditionalFormatting>
  <conditionalFormatting sqref="BF38:BI38">
    <cfRule type="expression" dxfId="471" priority="225">
      <formula>INDIRECT(ADDRESS(ROW(),COLUMN()))=TRUNC(INDIRECT(ADDRESS(ROW(),COLUMN())))</formula>
    </cfRule>
  </conditionalFormatting>
  <conditionalFormatting sqref="BF40:BI40">
    <cfRule type="expression" dxfId="470" priority="224">
      <formula>INDIRECT(ADDRESS(ROW(),COLUMN()))=TRUNC(INDIRECT(ADDRESS(ROW(),COLUMN())))</formula>
    </cfRule>
  </conditionalFormatting>
  <conditionalFormatting sqref="BF42:BI42">
    <cfRule type="expression" dxfId="469" priority="223">
      <formula>INDIRECT(ADDRESS(ROW(),COLUMN()))=TRUNC(INDIRECT(ADDRESS(ROW(),COLUMN())))</formula>
    </cfRule>
  </conditionalFormatting>
  <conditionalFormatting sqref="BF44:BI44">
    <cfRule type="expression" dxfId="468" priority="222">
      <formula>INDIRECT(ADDRESS(ROW(),COLUMN()))=TRUNC(INDIRECT(ADDRESS(ROW(),COLUMN())))</formula>
    </cfRule>
  </conditionalFormatting>
  <conditionalFormatting sqref="BF46:BI46">
    <cfRule type="expression" dxfId="467" priority="221">
      <formula>INDIRECT(ADDRESS(ROW(),COLUMN()))=TRUNC(INDIRECT(ADDRESS(ROW(),COLUMN())))</formula>
    </cfRule>
  </conditionalFormatting>
  <conditionalFormatting sqref="BF48:BI48">
    <cfRule type="expression" dxfId="466" priority="220">
      <formula>INDIRECT(ADDRESS(ROW(),COLUMN()))=TRUNC(INDIRECT(ADDRESS(ROW(),COLUMN())))</formula>
    </cfRule>
  </conditionalFormatting>
  <conditionalFormatting sqref="BF50:BI50">
    <cfRule type="expression" dxfId="465" priority="219">
      <formula>INDIRECT(ADDRESS(ROW(),COLUMN()))=TRUNC(INDIRECT(ADDRESS(ROW(),COLUMN())))</formula>
    </cfRule>
  </conditionalFormatting>
  <conditionalFormatting sqref="BF52:BI52">
    <cfRule type="expression" dxfId="464" priority="218">
      <formula>INDIRECT(ADDRESS(ROW(),COLUMN()))=TRUNC(INDIRECT(ADDRESS(ROW(),COLUMN())))</formula>
    </cfRule>
  </conditionalFormatting>
  <conditionalFormatting sqref="BF54:BI54">
    <cfRule type="expression" dxfId="463" priority="217">
      <formula>INDIRECT(ADDRESS(ROW(),COLUMN()))=TRUNC(INDIRECT(ADDRESS(ROW(),COLUMN())))</formula>
    </cfRule>
  </conditionalFormatting>
  <conditionalFormatting sqref="BF56:BI56">
    <cfRule type="expression" dxfId="462" priority="216">
      <formula>INDIRECT(ADDRESS(ROW(),COLUMN()))=TRUNC(INDIRECT(ADDRESS(ROW(),COLUMN())))</formula>
    </cfRule>
  </conditionalFormatting>
  <conditionalFormatting sqref="BF58:BI58">
    <cfRule type="expression" dxfId="461" priority="215">
      <formula>INDIRECT(ADDRESS(ROW(),COLUMN()))=TRUNC(INDIRECT(ADDRESS(ROW(),COLUMN())))</formula>
    </cfRule>
  </conditionalFormatting>
  <conditionalFormatting sqref="BF60:BI60">
    <cfRule type="expression" dxfId="460" priority="214">
      <formula>INDIRECT(ADDRESS(ROW(),COLUMN()))=TRUNC(INDIRECT(ADDRESS(ROW(),COLUMN())))</formula>
    </cfRule>
  </conditionalFormatting>
  <conditionalFormatting sqref="BF62:BI62">
    <cfRule type="expression" dxfId="459" priority="213">
      <formula>INDIRECT(ADDRESS(ROW(),COLUMN()))=TRUNC(INDIRECT(ADDRESS(ROW(),COLUMN())))</formula>
    </cfRule>
  </conditionalFormatting>
  <conditionalFormatting sqref="BF64:BI64">
    <cfRule type="expression" dxfId="458" priority="212">
      <formula>INDIRECT(ADDRESS(ROW(),COLUMN()))=TRUNC(INDIRECT(ADDRESS(ROW(),COLUMN())))</formula>
    </cfRule>
  </conditionalFormatting>
  <conditionalFormatting sqref="BF66:BI66">
    <cfRule type="expression" dxfId="457" priority="211">
      <formula>INDIRECT(ADDRESS(ROW(),COLUMN()))=TRUNC(INDIRECT(ADDRESS(ROW(),COLUMN())))</formula>
    </cfRule>
  </conditionalFormatting>
  <conditionalFormatting sqref="BF68:BI68">
    <cfRule type="expression" dxfId="456" priority="210">
      <formula>INDIRECT(ADDRESS(ROW(),COLUMN()))=TRUNC(INDIRECT(ADDRESS(ROW(),COLUMN())))</formula>
    </cfRule>
  </conditionalFormatting>
  <conditionalFormatting sqref="BF70:BI70">
    <cfRule type="expression" dxfId="455" priority="209">
      <formula>INDIRECT(ADDRESS(ROW(),COLUMN()))=TRUNC(INDIRECT(ADDRESS(ROW(),COLUMN())))</formula>
    </cfRule>
  </conditionalFormatting>
  <conditionalFormatting sqref="BF72:BI72">
    <cfRule type="expression" dxfId="454" priority="208">
      <formula>INDIRECT(ADDRESS(ROW(),COLUMN()))=TRUNC(INDIRECT(ADDRESS(ROW(),COLUMN())))</formula>
    </cfRule>
  </conditionalFormatting>
  <conditionalFormatting sqref="BF74:BI74">
    <cfRule type="expression" dxfId="453" priority="207">
      <formula>INDIRECT(ADDRESS(ROW(),COLUMN()))=TRUNC(INDIRECT(ADDRESS(ROW(),COLUMN())))</formula>
    </cfRule>
  </conditionalFormatting>
  <conditionalFormatting sqref="AG86:AR86 AK82:AR85">
    <cfRule type="expression" dxfId="452" priority="204">
      <formula>INDIRECT(ADDRESS(ROW(),COLUMN()))=TRUNC(INDIRECT(ADDRESS(ROW(),COLUMN())))</formula>
    </cfRule>
  </conditionalFormatting>
  <conditionalFormatting sqref="Q82:AB86">
    <cfRule type="expression" dxfId="451" priority="205">
      <formula>INDIRECT(ADDRESS(ROW(),COLUMN()))=TRUNC(INDIRECT(ADDRESS(ROW(),COLUMN())))</formula>
    </cfRule>
  </conditionalFormatting>
  <conditionalFormatting sqref="O91:R91">
    <cfRule type="expression" dxfId="450" priority="203">
      <formula>INDIRECT(ADDRESS(ROW(),COLUMN()))=TRUNC(INDIRECT(ADDRESS(ROW(),COLUMN())))</formula>
    </cfRule>
  </conditionalFormatting>
  <conditionalFormatting sqref="AE91:AH91">
    <cfRule type="expression" dxfId="449" priority="202">
      <formula>INDIRECT(ADDRESS(ROW(),COLUMN()))=TRUNC(INDIRECT(ADDRESS(ROW(),COLUMN())))</formula>
    </cfRule>
  </conditionalFormatting>
  <conditionalFormatting sqref="AG82:AJ85">
    <cfRule type="expression" dxfId="448" priority="201">
      <formula>INDIRECT(ADDRESS(ROW(),COLUMN()))=TRUNC(INDIRECT(ADDRESS(ROW(),COLUMN())))</formula>
    </cfRule>
  </conditionalFormatting>
  <conditionalFormatting sqref="AA18:BE18">
    <cfRule type="expression" dxfId="447" priority="171">
      <formula>INDIRECT(ADDRESS(ROW(),COLUMN()))=TRUNC(INDIRECT(ADDRESS(ROW(),COLUMN())))</formula>
    </cfRule>
  </conditionalFormatting>
  <conditionalFormatting sqref="AA20:BE20">
    <cfRule type="expression" dxfId="446" priority="200">
      <formula>INDIRECT(ADDRESS(ROW(),COLUMN()))=TRUNC(INDIRECT(ADDRESS(ROW(),COLUMN())))</formula>
    </cfRule>
  </conditionalFormatting>
  <conditionalFormatting sqref="AA22:BE22">
    <cfRule type="expression" dxfId="444" priority="170">
      <formula>INDIRECT(ADDRESS(ROW(),COLUMN()))=TRUNC(INDIRECT(ADDRESS(ROW(),COLUMN())))</formula>
    </cfRule>
  </conditionalFormatting>
  <conditionalFormatting sqref="AA24:BE24">
    <cfRule type="expression" dxfId="443" priority="169">
      <formula>INDIRECT(ADDRESS(ROW(),COLUMN()))=TRUNC(INDIRECT(ADDRESS(ROW(),COLUMN())))</formula>
    </cfRule>
  </conditionalFormatting>
  <conditionalFormatting sqref="AA26:BE26">
    <cfRule type="expression" dxfId="442" priority="168">
      <formula>INDIRECT(ADDRESS(ROW(),COLUMN()))=TRUNC(INDIRECT(ADDRESS(ROW(),COLUMN())))</formula>
    </cfRule>
  </conditionalFormatting>
  <conditionalFormatting sqref="AA28:BE28">
    <cfRule type="expression" dxfId="441" priority="167">
      <formula>INDIRECT(ADDRESS(ROW(),COLUMN()))=TRUNC(INDIRECT(ADDRESS(ROW(),COLUMN())))</formula>
    </cfRule>
  </conditionalFormatting>
  <conditionalFormatting sqref="AA30:BE30">
    <cfRule type="expression" dxfId="440" priority="166">
      <formula>INDIRECT(ADDRESS(ROW(),COLUMN()))=TRUNC(INDIRECT(ADDRESS(ROW(),COLUMN())))</formula>
    </cfRule>
  </conditionalFormatting>
  <conditionalFormatting sqref="AA32:BE32">
    <cfRule type="expression" dxfId="439" priority="165">
      <formula>INDIRECT(ADDRESS(ROW(),COLUMN()))=TRUNC(INDIRECT(ADDRESS(ROW(),COLUMN())))</formula>
    </cfRule>
  </conditionalFormatting>
  <conditionalFormatting sqref="AA34:BE34">
    <cfRule type="expression" dxfId="438" priority="164">
      <formula>INDIRECT(ADDRESS(ROW(),COLUMN()))=TRUNC(INDIRECT(ADDRESS(ROW(),COLUMN())))</formula>
    </cfRule>
  </conditionalFormatting>
  <conditionalFormatting sqref="AA36:BE36">
    <cfRule type="expression" dxfId="437" priority="163">
      <formula>INDIRECT(ADDRESS(ROW(),COLUMN()))=TRUNC(INDIRECT(ADDRESS(ROW(),COLUMN())))</formula>
    </cfRule>
  </conditionalFormatting>
  <conditionalFormatting sqref="AA38:BE38">
    <cfRule type="expression" dxfId="436" priority="162">
      <formula>INDIRECT(ADDRESS(ROW(),COLUMN()))=TRUNC(INDIRECT(ADDRESS(ROW(),COLUMN())))</formula>
    </cfRule>
  </conditionalFormatting>
  <conditionalFormatting sqref="AA40:BE40">
    <cfRule type="expression" dxfId="435" priority="161">
      <formula>INDIRECT(ADDRESS(ROW(),COLUMN()))=TRUNC(INDIRECT(ADDRESS(ROW(),COLUMN())))</formula>
    </cfRule>
  </conditionalFormatting>
  <conditionalFormatting sqref="AA42:BE42">
    <cfRule type="expression" dxfId="434" priority="160">
      <formula>INDIRECT(ADDRESS(ROW(),COLUMN()))=TRUNC(INDIRECT(ADDRESS(ROW(),COLUMN())))</formula>
    </cfRule>
  </conditionalFormatting>
  <conditionalFormatting sqref="AA44:BE44">
    <cfRule type="expression" dxfId="433" priority="159">
      <formula>INDIRECT(ADDRESS(ROW(),COLUMN()))=TRUNC(INDIRECT(ADDRESS(ROW(),COLUMN())))</formula>
    </cfRule>
  </conditionalFormatting>
  <conditionalFormatting sqref="AA46:BE46">
    <cfRule type="expression" dxfId="432" priority="158">
      <formula>INDIRECT(ADDRESS(ROW(),COLUMN()))=TRUNC(INDIRECT(ADDRESS(ROW(),COLUMN())))</formula>
    </cfRule>
  </conditionalFormatting>
  <conditionalFormatting sqref="AA48:BE48">
    <cfRule type="expression" dxfId="431" priority="157">
      <formula>INDIRECT(ADDRESS(ROW(),COLUMN()))=TRUNC(INDIRECT(ADDRESS(ROW(),COLUMN())))</formula>
    </cfRule>
  </conditionalFormatting>
  <conditionalFormatting sqref="AA50:BE50">
    <cfRule type="expression" dxfId="430" priority="156">
      <formula>INDIRECT(ADDRESS(ROW(),COLUMN()))=TRUNC(INDIRECT(ADDRESS(ROW(),COLUMN())))</formula>
    </cfRule>
  </conditionalFormatting>
  <conditionalFormatting sqref="AA52:BE52">
    <cfRule type="expression" dxfId="429" priority="155">
      <formula>INDIRECT(ADDRESS(ROW(),COLUMN()))=TRUNC(INDIRECT(ADDRESS(ROW(),COLUMN())))</formula>
    </cfRule>
  </conditionalFormatting>
  <conditionalFormatting sqref="AA54:BE54">
    <cfRule type="expression" dxfId="428" priority="154">
      <formula>INDIRECT(ADDRESS(ROW(),COLUMN()))=TRUNC(INDIRECT(ADDRESS(ROW(),COLUMN())))</formula>
    </cfRule>
  </conditionalFormatting>
  <conditionalFormatting sqref="AA56:BE56">
    <cfRule type="expression" dxfId="427" priority="153">
      <formula>INDIRECT(ADDRESS(ROW(),COLUMN()))=TRUNC(INDIRECT(ADDRESS(ROW(),COLUMN())))</formula>
    </cfRule>
  </conditionalFormatting>
  <conditionalFormatting sqref="AA58:BE58">
    <cfRule type="expression" dxfId="426" priority="152">
      <formula>INDIRECT(ADDRESS(ROW(),COLUMN()))=TRUNC(INDIRECT(ADDRESS(ROW(),COLUMN())))</formula>
    </cfRule>
  </conditionalFormatting>
  <conditionalFormatting sqref="AA60:BE60">
    <cfRule type="expression" dxfId="425" priority="151">
      <formula>INDIRECT(ADDRESS(ROW(),COLUMN()))=TRUNC(INDIRECT(ADDRESS(ROW(),COLUMN())))</formula>
    </cfRule>
  </conditionalFormatting>
  <conditionalFormatting sqref="AA62:BE62">
    <cfRule type="expression" dxfId="424" priority="150">
      <formula>INDIRECT(ADDRESS(ROW(),COLUMN()))=TRUNC(INDIRECT(ADDRESS(ROW(),COLUMN())))</formula>
    </cfRule>
  </conditionalFormatting>
  <conditionalFormatting sqref="AA64:BE64">
    <cfRule type="expression" dxfId="423" priority="149">
      <formula>INDIRECT(ADDRESS(ROW(),COLUMN()))=TRUNC(INDIRECT(ADDRESS(ROW(),COLUMN())))</formula>
    </cfRule>
  </conditionalFormatting>
  <conditionalFormatting sqref="AA66:BE66">
    <cfRule type="expression" dxfId="422" priority="148">
      <formula>INDIRECT(ADDRESS(ROW(),COLUMN()))=TRUNC(INDIRECT(ADDRESS(ROW(),COLUMN())))</formula>
    </cfRule>
  </conditionalFormatting>
  <conditionalFormatting sqref="AA68:BE68">
    <cfRule type="expression" dxfId="421" priority="147">
      <formula>INDIRECT(ADDRESS(ROW(),COLUMN()))=TRUNC(INDIRECT(ADDRESS(ROW(),COLUMN())))</formula>
    </cfRule>
  </conditionalFormatting>
  <conditionalFormatting sqref="AA70:BE70">
    <cfRule type="expression" dxfId="420" priority="146">
      <formula>INDIRECT(ADDRESS(ROW(),COLUMN()))=TRUNC(INDIRECT(ADDRESS(ROW(),COLUMN())))</formula>
    </cfRule>
  </conditionalFormatting>
  <conditionalFormatting sqref="AA72:BE72">
    <cfRule type="expression" dxfId="419" priority="145">
      <formula>INDIRECT(ADDRESS(ROW(),COLUMN()))=TRUNC(INDIRECT(ADDRESS(ROW(),COLUMN())))</formula>
    </cfRule>
  </conditionalFormatting>
  <conditionalFormatting sqref="AA74:BE74">
    <cfRule type="expression" dxfId="418" priority="144">
      <formula>INDIRECT(ADDRESS(ROW(),COLUMN()))=TRUNC(INDIRECT(ADDRESS(ROW(),COLUMN())))</formula>
    </cfRule>
  </conditionalFormatting>
  <conditionalFormatting sqref="BF76:BI76">
    <cfRule type="expression" dxfId="278" priority="2">
      <formula>INDIRECT(ADDRESS(ROW(),COLUMN()))=TRUNC(INDIRECT(ADDRESS(ROW(),COLUMN())))</formula>
    </cfRule>
  </conditionalFormatting>
  <conditionalFormatting sqref="AA76:BE76">
    <cfRule type="expression" dxfId="277" priority="1">
      <formula>INDIRECT(ADDRESS(ROW(),COLUMN()))=TRUNC(INDIRECT(ADDRESS(ROW(),COLUMN())))</formula>
    </cfRule>
  </conditionalFormatting>
  <dataValidations count="11">
    <dataValidation type="list" allowBlank="1" showInputMessage="1" showErrorMessage="1" sqref="V88:W8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シフト記号表</formula1>
    </dataValidation>
    <dataValidation allowBlank="1" showInputMessage="1" showErrorMessage="1" error="入力可能範囲　32～40" sqref="BI10"/>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BO150"/>
  <sheetViews>
    <sheetView showGridLines="0" view="pageBreakPreview" zoomScale="70" zoomScaleNormal="55" zoomScaleSheetLayoutView="70" workbookViewId="0">
      <selection activeCell="AT2" sqref="AT2:BI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3</v>
      </c>
      <c r="AD2" s="391"/>
      <c r="AE2" s="142" t="s">
        <v>28</v>
      </c>
      <c r="AF2" s="392">
        <f>IF(AC2=0,"",YEAR(DATE(2018+AC2,1,1)))</f>
        <v>2021</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IF($BE$3="暦月",IF(DAY(DATE($AF$2,$AJ$2,29))=29,29,""),"")</f>
        <v/>
      </c>
      <c r="AZ14" s="218" t="str">
        <f>IF($BE$3="暦月",IF(DAY(DATE($AF$2,$AJ$2,30))=30,30,""),"")</f>
        <v/>
      </c>
      <c r="BA14" s="155" t="str">
        <f>IF($BE$3="暦月",IF(DAY(DATE($AF$2,$AJ$2,31))=31,31,""),"")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5</v>
      </c>
      <c r="X15" s="151">
        <f>WEEKDAY(DATE($AF$2,$AJ$2,2))</f>
        <v>6</v>
      </c>
      <c r="Y15" s="151">
        <f>WEEKDAY(DATE($AF$2,$AJ$2,3))</f>
        <v>7</v>
      </c>
      <c r="Z15" s="151">
        <f>WEEKDAY(DATE($AF$2,$AJ$2,4))</f>
        <v>1</v>
      </c>
      <c r="AA15" s="151">
        <f>WEEKDAY(DATE($AF$2,$AJ$2,5))</f>
        <v>2</v>
      </c>
      <c r="AB15" s="151">
        <f>WEEKDAY(DATE($AF$2,$AJ$2,6))</f>
        <v>3</v>
      </c>
      <c r="AC15" s="152">
        <f>WEEKDAY(DATE($AF$2,$AJ$2,7))</f>
        <v>4</v>
      </c>
      <c r="AD15" s="153">
        <f>WEEKDAY(DATE($AF$2,$AJ$2,8))</f>
        <v>5</v>
      </c>
      <c r="AE15" s="151">
        <f>WEEKDAY(DATE($AF$2,$AJ$2,9))</f>
        <v>6</v>
      </c>
      <c r="AF15" s="151">
        <f>WEEKDAY(DATE($AF$2,$AJ$2,10))</f>
        <v>7</v>
      </c>
      <c r="AG15" s="151">
        <f>WEEKDAY(DATE($AF$2,$AJ$2,11))</f>
        <v>1</v>
      </c>
      <c r="AH15" s="151">
        <f>WEEKDAY(DATE($AF$2,$AJ$2,12))</f>
        <v>2</v>
      </c>
      <c r="AI15" s="151">
        <f>WEEKDAY(DATE($AF$2,$AJ$2,13))</f>
        <v>3</v>
      </c>
      <c r="AJ15" s="152">
        <f>WEEKDAY(DATE($AF$2,$AJ$2,14))</f>
        <v>4</v>
      </c>
      <c r="AK15" s="153">
        <f>WEEKDAY(DATE($AF$2,$AJ$2,15))</f>
        <v>5</v>
      </c>
      <c r="AL15" s="151">
        <f>WEEKDAY(DATE($AF$2,$AJ$2,16))</f>
        <v>6</v>
      </c>
      <c r="AM15" s="151">
        <f>WEEKDAY(DATE($AF$2,$AJ$2,17))</f>
        <v>7</v>
      </c>
      <c r="AN15" s="151">
        <f>WEEKDAY(DATE($AF$2,$AJ$2,18))</f>
        <v>1</v>
      </c>
      <c r="AO15" s="151">
        <f>WEEKDAY(DATE($AF$2,$AJ$2,19))</f>
        <v>2</v>
      </c>
      <c r="AP15" s="151">
        <f>WEEKDAY(DATE($AF$2,$AJ$2,20))</f>
        <v>3</v>
      </c>
      <c r="AQ15" s="152">
        <f>WEEKDAY(DATE($AF$2,$AJ$2,21))</f>
        <v>4</v>
      </c>
      <c r="AR15" s="153">
        <f>WEEKDAY(DATE($AF$2,$AJ$2,22))</f>
        <v>5</v>
      </c>
      <c r="AS15" s="151">
        <f>WEEKDAY(DATE($AF$2,$AJ$2,23))</f>
        <v>6</v>
      </c>
      <c r="AT15" s="151">
        <f>WEEKDAY(DATE($AF$2,$AJ$2,24))</f>
        <v>7</v>
      </c>
      <c r="AU15" s="151">
        <f>WEEKDAY(DATE($AF$2,$AJ$2,25))</f>
        <v>1</v>
      </c>
      <c r="AV15" s="151">
        <f>WEEKDAY(DATE($AF$2,$AJ$2,26))</f>
        <v>2</v>
      </c>
      <c r="AW15" s="151">
        <f>WEEKDAY(DATE($AF$2,$AJ$2,27))</f>
        <v>3</v>
      </c>
      <c r="AX15" s="152">
        <f>WEEKDAY(DATE($AF$2,$AJ$2,28))</f>
        <v>4</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木</v>
      </c>
      <c r="X16" s="157" t="str">
        <f t="shared" ref="X16:AX16" si="0">IF(X15=1,"日",IF(X15=2,"月",IF(X15=3,"火",IF(X15=4,"水",IF(X15=5,"木",IF(X15=6,"金","土"))))))</f>
        <v>金</v>
      </c>
      <c r="Y16" s="157" t="str">
        <f t="shared" si="0"/>
        <v>土</v>
      </c>
      <c r="Z16" s="157" t="str">
        <f t="shared" si="0"/>
        <v>日</v>
      </c>
      <c r="AA16" s="157" t="str">
        <f t="shared" si="0"/>
        <v>月</v>
      </c>
      <c r="AB16" s="157" t="str">
        <f t="shared" si="0"/>
        <v>火</v>
      </c>
      <c r="AC16" s="158" t="str">
        <f t="shared" si="0"/>
        <v>水</v>
      </c>
      <c r="AD16" s="159" t="str">
        <f>IF(AD15=1,"日",IF(AD15=2,"月",IF(AD15=3,"火",IF(AD15=4,"水",IF(AD15=5,"木",IF(AD15=6,"金","土"))))))</f>
        <v>木</v>
      </c>
      <c r="AE16" s="157" t="str">
        <f t="shared" si="0"/>
        <v>金</v>
      </c>
      <c r="AF16" s="157" t="str">
        <f t="shared" si="0"/>
        <v>土</v>
      </c>
      <c r="AG16" s="157" t="str">
        <f t="shared" si="0"/>
        <v>日</v>
      </c>
      <c r="AH16" s="157" t="str">
        <f t="shared" si="0"/>
        <v>月</v>
      </c>
      <c r="AI16" s="157" t="str">
        <f t="shared" si="0"/>
        <v>火</v>
      </c>
      <c r="AJ16" s="158" t="str">
        <f t="shared" si="0"/>
        <v>水</v>
      </c>
      <c r="AK16" s="159" t="str">
        <f>IF(AK15=1,"日",IF(AK15=2,"月",IF(AK15=3,"火",IF(AK15=4,"水",IF(AK15=5,"木",IF(AK15=6,"金","土"))))))</f>
        <v>木</v>
      </c>
      <c r="AL16" s="157" t="str">
        <f t="shared" si="0"/>
        <v>金</v>
      </c>
      <c r="AM16" s="157" t="str">
        <f t="shared" si="0"/>
        <v>土</v>
      </c>
      <c r="AN16" s="157" t="str">
        <f t="shared" si="0"/>
        <v>日</v>
      </c>
      <c r="AO16" s="157" t="str">
        <f t="shared" si="0"/>
        <v>月</v>
      </c>
      <c r="AP16" s="157" t="str">
        <f t="shared" si="0"/>
        <v>火</v>
      </c>
      <c r="AQ16" s="158" t="str">
        <f t="shared" si="0"/>
        <v>水</v>
      </c>
      <c r="AR16" s="159" t="str">
        <f>IF(AR15=1,"日",IF(AR15=2,"月",IF(AR15=3,"火",IF(AR15=4,"水",IF(AR15=5,"木",IF(AR15=6,"金","土"))))))</f>
        <v>木</v>
      </c>
      <c r="AS16" s="157" t="str">
        <f t="shared" si="0"/>
        <v>金</v>
      </c>
      <c r="AT16" s="157" t="str">
        <f t="shared" si="0"/>
        <v>土</v>
      </c>
      <c r="AU16" s="157" t="str">
        <f t="shared" si="0"/>
        <v>日</v>
      </c>
      <c r="AV16" s="157" t="str">
        <f t="shared" si="0"/>
        <v>月</v>
      </c>
      <c r="AW16" s="157" t="str">
        <f t="shared" si="0"/>
        <v>火</v>
      </c>
      <c r="AX16" s="158" t="str">
        <f t="shared" si="0"/>
        <v>水</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5"/>
      <c r="F75" s="166"/>
      <c r="G75" s="165"/>
      <c r="H75" s="166"/>
      <c r="I75" s="265"/>
      <c r="J75" s="266"/>
      <c r="K75" s="269"/>
      <c r="L75" s="270"/>
      <c r="M75" s="270"/>
      <c r="N75" s="271"/>
      <c r="O75" s="240"/>
      <c r="P75" s="241"/>
      <c r="Q75" s="241"/>
      <c r="R75" s="241"/>
      <c r="S75" s="242"/>
      <c r="T75" s="115" t="s">
        <v>18</v>
      </c>
      <c r="U75" s="116"/>
      <c r="V75" s="117"/>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thickBot="1" x14ac:dyDescent="0.45">
      <c r="B76" s="227"/>
      <c r="C76" s="310"/>
      <c r="D76" s="311"/>
      <c r="E76" s="190"/>
      <c r="F76" s="191">
        <f>C75</f>
        <v>0</v>
      </c>
      <c r="G76" s="190"/>
      <c r="H76" s="191">
        <f>I75</f>
        <v>0</v>
      </c>
      <c r="I76" s="312"/>
      <c r="J76" s="313"/>
      <c r="K76" s="314"/>
      <c r="L76" s="315"/>
      <c r="M76" s="315"/>
      <c r="N76" s="311"/>
      <c r="O76" s="316"/>
      <c r="P76" s="317"/>
      <c r="Q76" s="317"/>
      <c r="R76" s="317"/>
      <c r="S76" s="318"/>
      <c r="T76" s="192" t="s">
        <v>254</v>
      </c>
      <c r="U76" s="193"/>
      <c r="V76" s="194"/>
      <c r="W76" s="176" t="str">
        <f>IF(W75="","",VLOOKUP(W75,'シフト記号表（従来型・ユニット型共通）'!$C$6:$L$47,10,FALSE))</f>
        <v/>
      </c>
      <c r="X76" s="177" t="str">
        <f>IF(X75="","",VLOOKUP(X75,'シフト記号表（従来型・ユニット型共通）'!$C$6:$L$47,10,FALSE))</f>
        <v/>
      </c>
      <c r="Y76" s="177" t="str">
        <f>IF(Y75="","",VLOOKUP(Y75,'シフト記号表（従来型・ユニット型共通）'!$C$6:$L$47,10,FALSE))</f>
        <v/>
      </c>
      <c r="Z76" s="177" t="str">
        <f>IF(Z75="","",VLOOKUP(Z75,'シフト記号表（従来型・ユニット型共通）'!$C$6:$L$47,10,FALSE))</f>
        <v/>
      </c>
      <c r="AA76" s="177" t="str">
        <f>IF(AA75="","",VLOOKUP(AA75,'シフト記号表（従来型・ユニット型共通）'!$C$6:$L$47,10,FALSE))</f>
        <v/>
      </c>
      <c r="AB76" s="177" t="str">
        <f>IF(AB75="","",VLOOKUP(AB75,'シフト記号表（従来型・ユニット型共通）'!$C$6:$L$47,10,FALSE))</f>
        <v/>
      </c>
      <c r="AC76" s="178" t="str">
        <f>IF(AC75="","",VLOOKUP(AC75,'シフト記号表（従来型・ユニット型共通）'!$C$6:$L$47,10,FALSE))</f>
        <v/>
      </c>
      <c r="AD76" s="176" t="str">
        <f>IF(AD75="","",VLOOKUP(AD75,'シフト記号表（従来型・ユニット型共通）'!$C$6:$L$47,10,FALSE))</f>
        <v/>
      </c>
      <c r="AE76" s="177" t="str">
        <f>IF(AE75="","",VLOOKUP(AE75,'シフト記号表（従来型・ユニット型共通）'!$C$6:$L$47,10,FALSE))</f>
        <v/>
      </c>
      <c r="AF76" s="177" t="str">
        <f>IF(AF75="","",VLOOKUP(AF75,'シフト記号表（従来型・ユニット型共通）'!$C$6:$L$47,10,FALSE))</f>
        <v/>
      </c>
      <c r="AG76" s="177" t="str">
        <f>IF(AG75="","",VLOOKUP(AG75,'シフト記号表（従来型・ユニット型共通）'!$C$6:$L$47,10,FALSE))</f>
        <v/>
      </c>
      <c r="AH76" s="177" t="str">
        <f>IF(AH75="","",VLOOKUP(AH75,'シフト記号表（従来型・ユニット型共通）'!$C$6:$L$47,10,FALSE))</f>
        <v/>
      </c>
      <c r="AI76" s="177" t="str">
        <f>IF(AI75="","",VLOOKUP(AI75,'シフト記号表（従来型・ユニット型共通）'!$C$6:$L$47,10,FALSE))</f>
        <v/>
      </c>
      <c r="AJ76" s="178" t="str">
        <f>IF(AJ75="","",VLOOKUP(AJ75,'シフト記号表（従来型・ユニット型共通）'!$C$6:$L$47,10,FALSE))</f>
        <v/>
      </c>
      <c r="AK76" s="176" t="str">
        <f>IF(AK75="","",VLOOKUP(AK75,'シフト記号表（従来型・ユニット型共通）'!$C$6:$L$47,10,FALSE))</f>
        <v/>
      </c>
      <c r="AL76" s="177" t="str">
        <f>IF(AL75="","",VLOOKUP(AL75,'シフト記号表（従来型・ユニット型共通）'!$C$6:$L$47,10,FALSE))</f>
        <v/>
      </c>
      <c r="AM76" s="177" t="str">
        <f>IF(AM75="","",VLOOKUP(AM75,'シフト記号表（従来型・ユニット型共通）'!$C$6:$L$47,10,FALSE))</f>
        <v/>
      </c>
      <c r="AN76" s="177" t="str">
        <f>IF(AN75="","",VLOOKUP(AN75,'シフト記号表（従来型・ユニット型共通）'!$C$6:$L$47,10,FALSE))</f>
        <v/>
      </c>
      <c r="AO76" s="177" t="str">
        <f>IF(AO75="","",VLOOKUP(AO75,'シフト記号表（従来型・ユニット型共通）'!$C$6:$L$47,10,FALSE))</f>
        <v/>
      </c>
      <c r="AP76" s="177" t="str">
        <f>IF(AP75="","",VLOOKUP(AP75,'シフト記号表（従来型・ユニット型共通）'!$C$6:$L$47,10,FALSE))</f>
        <v/>
      </c>
      <c r="AQ76" s="178" t="str">
        <f>IF(AQ75="","",VLOOKUP(AQ75,'シフト記号表（従来型・ユニット型共通）'!$C$6:$L$47,10,FALSE))</f>
        <v/>
      </c>
      <c r="AR76" s="176" t="str">
        <f>IF(AR75="","",VLOOKUP(AR75,'シフト記号表（従来型・ユニット型共通）'!$C$6:$L$47,10,FALSE))</f>
        <v/>
      </c>
      <c r="AS76" s="177" t="str">
        <f>IF(AS75="","",VLOOKUP(AS75,'シフト記号表（従来型・ユニット型共通）'!$C$6:$L$47,10,FALSE))</f>
        <v/>
      </c>
      <c r="AT76" s="177" t="str">
        <f>IF(AT75="","",VLOOKUP(AT75,'シフト記号表（従来型・ユニット型共通）'!$C$6:$L$47,10,FALSE))</f>
        <v/>
      </c>
      <c r="AU76" s="177" t="str">
        <f>IF(AU75="","",VLOOKUP(AU75,'シフト記号表（従来型・ユニット型共通）'!$C$6:$L$47,10,FALSE))</f>
        <v/>
      </c>
      <c r="AV76" s="177" t="str">
        <f>IF(AV75="","",VLOOKUP(AV75,'シフト記号表（従来型・ユニット型共通）'!$C$6:$L$47,10,FALSE))</f>
        <v/>
      </c>
      <c r="AW76" s="177" t="str">
        <f>IF(AW75="","",VLOOKUP(AW75,'シフト記号表（従来型・ユニット型共通）'!$C$6:$L$47,10,FALSE))</f>
        <v/>
      </c>
      <c r="AX76" s="178" t="str">
        <f>IF(AX75="","",VLOOKUP(AX75,'シフト記号表（従来型・ユニット型共通）'!$C$6:$L$47,10,FALSE))</f>
        <v/>
      </c>
      <c r="AY76" s="176" t="str">
        <f>IF(AY75="","",VLOOKUP(AY75,'シフト記号表（従来型・ユニット型共通）'!$C$6:$L$47,10,FALSE))</f>
        <v/>
      </c>
      <c r="AZ76" s="177" t="str">
        <f>IF(AZ75="","",VLOOKUP(AZ75,'シフト記号表（従来型・ユニット型共通）'!$C$6:$L$47,10,FALSE))</f>
        <v/>
      </c>
      <c r="BA76" s="177" t="str">
        <f>IF(BA75="","",VLOOKUP(BA75,'シフト記号表（従来型・ユニット型共通）'!$C$6:$L$47,10,FALSE))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
      <c r="B77" s="49"/>
      <c r="C77" s="69"/>
      <c r="D77" s="69"/>
      <c r="E77" s="69"/>
      <c r="F77" s="69"/>
      <c r="G77" s="69"/>
      <c r="H77" s="69"/>
      <c r="I77" s="219"/>
      <c r="J77" s="219"/>
      <c r="K77" s="69"/>
      <c r="L77" s="69"/>
      <c r="M77" s="69"/>
      <c r="N77" s="69"/>
      <c r="O77" s="220"/>
      <c r="P77" s="220"/>
      <c r="Q77" s="220"/>
      <c r="R77" s="72"/>
      <c r="S77" s="72"/>
      <c r="T77" s="72"/>
      <c r="U77" s="73"/>
      <c r="V77" s="74"/>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6"/>
      <c r="BE77" s="76"/>
      <c r="BF77" s="220"/>
      <c r="BG77" s="220"/>
      <c r="BH77" s="220"/>
      <c r="BI77" s="220"/>
      <c r="BJ77" s="220"/>
    </row>
    <row r="78" spans="2:62" ht="20.25" customHeight="1" x14ac:dyDescent="0.4">
      <c r="B78" s="49"/>
      <c r="C78" s="69"/>
      <c r="D78" s="69"/>
      <c r="E78" s="69"/>
      <c r="F78" s="69"/>
      <c r="G78" s="69"/>
      <c r="H78" s="69"/>
      <c r="I78" s="124"/>
      <c r="J78" s="125" t="s">
        <v>291</v>
      </c>
      <c r="K78" s="125"/>
      <c r="L78" s="125"/>
      <c r="M78" s="125"/>
      <c r="N78" s="125"/>
      <c r="O78" s="125"/>
      <c r="P78" s="125"/>
      <c r="Q78" s="125"/>
      <c r="R78" s="125"/>
      <c r="S78" s="125"/>
      <c r="T78" s="126"/>
      <c r="U78" s="125"/>
      <c r="V78" s="125"/>
      <c r="W78" s="125"/>
      <c r="X78" s="125"/>
      <c r="Y78" s="125"/>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8"/>
      <c r="BE78" s="76"/>
      <c r="BF78" s="220"/>
      <c r="BG78" s="220"/>
      <c r="BH78" s="220"/>
      <c r="BI78" s="220"/>
      <c r="BJ78" s="220"/>
    </row>
    <row r="79" spans="2:62" ht="20.25" customHeight="1" x14ac:dyDescent="0.4">
      <c r="B79" s="49"/>
      <c r="C79" s="69"/>
      <c r="D79" s="69"/>
      <c r="E79" s="69"/>
      <c r="F79" s="69"/>
      <c r="G79" s="69"/>
      <c r="H79" s="69"/>
      <c r="I79" s="124"/>
      <c r="J79" s="125"/>
      <c r="K79" s="125" t="s">
        <v>140</v>
      </c>
      <c r="L79" s="125"/>
      <c r="M79" s="125"/>
      <c r="N79" s="125"/>
      <c r="O79" s="125"/>
      <c r="P79" s="125"/>
      <c r="Q79" s="125"/>
      <c r="R79" s="125"/>
      <c r="S79" s="125"/>
      <c r="T79" s="126"/>
      <c r="U79" s="125"/>
      <c r="V79" s="125"/>
      <c r="W79" s="125"/>
      <c r="X79" s="125"/>
      <c r="Y79" s="125"/>
      <c r="Z79" s="127"/>
      <c r="AA79" s="125" t="s">
        <v>151</v>
      </c>
      <c r="AB79" s="125"/>
      <c r="AC79" s="125"/>
      <c r="AD79" s="125"/>
      <c r="AE79" s="125"/>
      <c r="AF79" s="125"/>
      <c r="AG79" s="125"/>
      <c r="AH79" s="125"/>
      <c r="AI79" s="125"/>
      <c r="AJ79" s="126"/>
      <c r="AK79" s="125"/>
      <c r="AL79" s="125"/>
      <c r="AM79" s="125"/>
      <c r="AN79" s="125"/>
      <c r="AO79" s="127"/>
      <c r="AP79" s="127"/>
      <c r="AQ79" s="125" t="s">
        <v>152</v>
      </c>
      <c r="AR79" s="127"/>
      <c r="AS79" s="127"/>
      <c r="AT79" s="127"/>
      <c r="AU79" s="127"/>
      <c r="AV79" s="127"/>
      <c r="AW79" s="127"/>
      <c r="AX79" s="127"/>
      <c r="AY79" s="127"/>
      <c r="AZ79" s="127"/>
      <c r="BA79" s="127"/>
      <c r="BB79" s="127"/>
      <c r="BC79" s="127"/>
      <c r="BD79" s="128"/>
      <c r="BE79" s="76"/>
      <c r="BF79" s="247"/>
      <c r="BG79" s="247"/>
      <c r="BH79" s="247"/>
      <c r="BI79" s="247"/>
      <c r="BJ79" s="220"/>
    </row>
    <row r="80" spans="2:62" ht="20.25" customHeight="1" x14ac:dyDescent="0.4">
      <c r="B80" s="49"/>
      <c r="C80" s="69"/>
      <c r="D80" s="69"/>
      <c r="E80" s="69"/>
      <c r="F80" s="69"/>
      <c r="G80" s="69"/>
      <c r="H80" s="69"/>
      <c r="I80" s="124"/>
      <c r="J80" s="125"/>
      <c r="K80" s="289" t="s">
        <v>132</v>
      </c>
      <c r="L80" s="289"/>
      <c r="M80" s="289" t="s">
        <v>133</v>
      </c>
      <c r="N80" s="289"/>
      <c r="O80" s="289"/>
      <c r="P80" s="289"/>
      <c r="Q80" s="125"/>
      <c r="R80" s="309" t="s">
        <v>134</v>
      </c>
      <c r="S80" s="309"/>
      <c r="T80" s="309"/>
      <c r="U80" s="309"/>
      <c r="V80" s="129"/>
      <c r="W80" s="130" t="s">
        <v>135</v>
      </c>
      <c r="X80" s="130"/>
      <c r="Y80" s="2"/>
      <c r="Z80" s="127"/>
      <c r="AA80" s="289" t="s">
        <v>132</v>
      </c>
      <c r="AB80" s="289"/>
      <c r="AC80" s="289" t="s">
        <v>133</v>
      </c>
      <c r="AD80" s="289"/>
      <c r="AE80" s="289"/>
      <c r="AF80" s="289"/>
      <c r="AG80" s="125"/>
      <c r="AH80" s="309" t="s">
        <v>134</v>
      </c>
      <c r="AI80" s="309"/>
      <c r="AJ80" s="309"/>
      <c r="AK80" s="309"/>
      <c r="AL80" s="129"/>
      <c r="AM80" s="130" t="s">
        <v>135</v>
      </c>
      <c r="AN80" s="130"/>
      <c r="AO80" s="127"/>
      <c r="AP80" s="127"/>
      <c r="AQ80" s="127"/>
      <c r="AR80" s="127"/>
      <c r="AS80" s="127"/>
      <c r="AT80" s="127"/>
      <c r="AU80" s="127"/>
      <c r="AV80" s="127"/>
      <c r="AW80" s="127"/>
      <c r="AX80" s="127"/>
      <c r="AY80" s="127"/>
      <c r="AZ80" s="127"/>
      <c r="BA80" s="127"/>
      <c r="BB80" s="127"/>
      <c r="BC80" s="127"/>
      <c r="BD80" s="128"/>
      <c r="BE80" s="76"/>
      <c r="BF80" s="246"/>
      <c r="BG80" s="246"/>
      <c r="BH80" s="246"/>
      <c r="BI80" s="246"/>
      <c r="BJ80" s="220"/>
    </row>
    <row r="81" spans="2:62" ht="20.25" customHeight="1" x14ac:dyDescent="0.4">
      <c r="B81" s="49"/>
      <c r="C81" s="69"/>
      <c r="D81" s="69"/>
      <c r="E81" s="69"/>
      <c r="F81" s="69"/>
      <c r="G81" s="69"/>
      <c r="H81" s="69"/>
      <c r="I81" s="124"/>
      <c r="J81" s="125"/>
      <c r="K81" s="295"/>
      <c r="L81" s="295"/>
      <c r="M81" s="295" t="s">
        <v>136</v>
      </c>
      <c r="N81" s="295"/>
      <c r="O81" s="295" t="s">
        <v>137</v>
      </c>
      <c r="P81" s="295"/>
      <c r="Q81" s="125"/>
      <c r="R81" s="295" t="s">
        <v>136</v>
      </c>
      <c r="S81" s="295"/>
      <c r="T81" s="295" t="s">
        <v>137</v>
      </c>
      <c r="U81" s="295"/>
      <c r="V81" s="129"/>
      <c r="W81" s="130" t="s">
        <v>138</v>
      </c>
      <c r="X81" s="130"/>
      <c r="Y81" s="2"/>
      <c r="Z81" s="127"/>
      <c r="AA81" s="295"/>
      <c r="AB81" s="295"/>
      <c r="AC81" s="295" t="s">
        <v>136</v>
      </c>
      <c r="AD81" s="295"/>
      <c r="AE81" s="295" t="s">
        <v>137</v>
      </c>
      <c r="AF81" s="295"/>
      <c r="AG81" s="125"/>
      <c r="AH81" s="295" t="s">
        <v>136</v>
      </c>
      <c r="AI81" s="295"/>
      <c r="AJ81" s="295" t="s">
        <v>137</v>
      </c>
      <c r="AK81" s="295"/>
      <c r="AL81" s="129"/>
      <c r="AM81" s="130" t="s">
        <v>138</v>
      </c>
      <c r="AN81" s="130"/>
      <c r="AO81" s="127"/>
      <c r="AP81" s="127"/>
      <c r="AQ81" s="131" t="s">
        <v>103</v>
      </c>
      <c r="AR81" s="131"/>
      <c r="AS81" s="131"/>
      <c r="AT81" s="131"/>
      <c r="AU81" s="129"/>
      <c r="AV81" s="130" t="s">
        <v>104</v>
      </c>
      <c r="AW81" s="131"/>
      <c r="AX81" s="131"/>
      <c r="AY81" s="131"/>
      <c r="AZ81" s="129"/>
      <c r="BA81" s="295" t="s">
        <v>139</v>
      </c>
      <c r="BB81" s="295"/>
      <c r="BC81" s="295"/>
      <c r="BD81" s="295"/>
      <c r="BE81" s="76"/>
      <c r="BF81" s="245"/>
      <c r="BG81" s="245"/>
      <c r="BH81" s="245"/>
      <c r="BI81" s="245"/>
      <c r="BJ81" s="220"/>
    </row>
    <row r="82" spans="2:62" ht="20.25" customHeight="1" x14ac:dyDescent="0.4">
      <c r="B82" s="49"/>
      <c r="C82" s="69"/>
      <c r="D82" s="69"/>
      <c r="E82" s="69"/>
      <c r="F82" s="69"/>
      <c r="G82" s="69"/>
      <c r="H82" s="69"/>
      <c r="I82" s="124"/>
      <c r="J82" s="125"/>
      <c r="K82" s="290" t="s">
        <v>6</v>
      </c>
      <c r="L82" s="290"/>
      <c r="M82" s="291">
        <f>SUMIFS($BB$17:$BB$76,$F$17:$F$76,"看護職員",$H$17:$H$76,"A")</f>
        <v>0</v>
      </c>
      <c r="N82" s="291"/>
      <c r="O82" s="292">
        <f>SUMIFS($BD$17:$BD$76,$F$17:$F$76,"看護職員",$H$17:$H$76,"A")</f>
        <v>0</v>
      </c>
      <c r="P82" s="292"/>
      <c r="Q82" s="139"/>
      <c r="R82" s="301">
        <v>0</v>
      </c>
      <c r="S82" s="301"/>
      <c r="T82" s="301">
        <v>0</v>
      </c>
      <c r="U82" s="301"/>
      <c r="V82" s="140"/>
      <c r="W82" s="305">
        <v>0</v>
      </c>
      <c r="X82" s="306"/>
      <c r="Y82" s="2"/>
      <c r="Z82" s="127"/>
      <c r="AA82" s="290" t="s">
        <v>6</v>
      </c>
      <c r="AB82" s="290"/>
      <c r="AC82" s="291">
        <f>SUMIFS($BB$17:$BB$76,$F$17:$F$76,"介護職員",$H$17:$H$76,"A")</f>
        <v>0</v>
      </c>
      <c r="AD82" s="291"/>
      <c r="AE82" s="292">
        <f>SUMIFS($BD$17:$BD$76,$F$17:$F$76,"介護職員",$H$17:$H$76,"A")</f>
        <v>0</v>
      </c>
      <c r="AF82" s="292"/>
      <c r="AG82" s="139"/>
      <c r="AH82" s="301">
        <v>0</v>
      </c>
      <c r="AI82" s="301"/>
      <c r="AJ82" s="301">
        <v>0</v>
      </c>
      <c r="AK82" s="301"/>
      <c r="AL82" s="140"/>
      <c r="AM82" s="305">
        <v>0</v>
      </c>
      <c r="AN82" s="306"/>
      <c r="AO82" s="127"/>
      <c r="AP82" s="127"/>
      <c r="AQ82" s="307">
        <f>U96</f>
        <v>0</v>
      </c>
      <c r="AR82" s="290"/>
      <c r="AS82" s="290"/>
      <c r="AT82" s="290"/>
      <c r="AU82" s="217" t="s">
        <v>153</v>
      </c>
      <c r="AV82" s="307">
        <f>AK96</f>
        <v>0</v>
      </c>
      <c r="AW82" s="308"/>
      <c r="AX82" s="308"/>
      <c r="AY82" s="308"/>
      <c r="AZ82" s="217" t="s">
        <v>147</v>
      </c>
      <c r="BA82" s="297">
        <f>ROUNDDOWN(AQ82+AV82,1)</f>
        <v>0</v>
      </c>
      <c r="BB82" s="297"/>
      <c r="BC82" s="297"/>
      <c r="BD82" s="297"/>
      <c r="BE82" s="76"/>
      <c r="BF82" s="79"/>
      <c r="BG82" s="79"/>
      <c r="BH82" s="79"/>
      <c r="BI82" s="79"/>
      <c r="BJ82" s="220"/>
    </row>
    <row r="83" spans="2:62" ht="20.25" customHeight="1" x14ac:dyDescent="0.4">
      <c r="B83" s="49"/>
      <c r="C83" s="69"/>
      <c r="D83" s="69"/>
      <c r="E83" s="69"/>
      <c r="F83" s="69"/>
      <c r="G83" s="69"/>
      <c r="H83" s="69"/>
      <c r="I83" s="124"/>
      <c r="J83" s="125"/>
      <c r="K83" s="290" t="s">
        <v>7</v>
      </c>
      <c r="L83" s="290"/>
      <c r="M83" s="291">
        <f>SUMIFS($BB$17:$BB$76,$F$17:$F$76,"看護職員",$H$17:$H$76,"B")</f>
        <v>0</v>
      </c>
      <c r="N83" s="291"/>
      <c r="O83" s="292">
        <f>SUMIFS($BD$17:$BD$76,$F$17:$F$76,"看護職員",$H$17:$H$76,"B")</f>
        <v>0</v>
      </c>
      <c r="P83" s="292"/>
      <c r="Q83" s="139"/>
      <c r="R83" s="301">
        <v>0</v>
      </c>
      <c r="S83" s="301"/>
      <c r="T83" s="301">
        <v>0</v>
      </c>
      <c r="U83" s="301"/>
      <c r="V83" s="140"/>
      <c r="W83" s="305">
        <v>0</v>
      </c>
      <c r="X83" s="306"/>
      <c r="Y83" s="2"/>
      <c r="Z83" s="127"/>
      <c r="AA83" s="290" t="s">
        <v>7</v>
      </c>
      <c r="AB83" s="290"/>
      <c r="AC83" s="291">
        <f>SUMIFS($BB$17:$BB$76,$F$17:$F$76,"介護職員",$H$17:$H$76,"B")</f>
        <v>0</v>
      </c>
      <c r="AD83" s="291"/>
      <c r="AE83" s="292">
        <f>SUMIFS($BD$17:$BD$76,$F$17:$F$76,"介護職員",$H$17:$H$76,"B")</f>
        <v>0</v>
      </c>
      <c r="AF83" s="292"/>
      <c r="AG83" s="139"/>
      <c r="AH83" s="301">
        <v>0</v>
      </c>
      <c r="AI83" s="301"/>
      <c r="AJ83" s="301">
        <v>0</v>
      </c>
      <c r="AK83" s="301"/>
      <c r="AL83" s="140"/>
      <c r="AM83" s="305">
        <v>0</v>
      </c>
      <c r="AN83" s="306"/>
      <c r="AO83" s="127"/>
      <c r="AP83" s="127"/>
      <c r="AQ83" s="127"/>
      <c r="AR83" s="127"/>
      <c r="AS83" s="127"/>
      <c r="AT83" s="127"/>
      <c r="AU83" s="127"/>
      <c r="AV83" s="127"/>
      <c r="AW83" s="127"/>
      <c r="AX83" s="127"/>
      <c r="AY83" s="127"/>
      <c r="AZ83" s="127"/>
      <c r="BA83" s="127"/>
      <c r="BB83" s="127"/>
      <c r="BC83" s="127"/>
      <c r="BD83" s="128"/>
      <c r="BE83" s="76"/>
      <c r="BF83" s="220"/>
      <c r="BG83" s="220"/>
      <c r="BH83" s="220"/>
      <c r="BI83" s="220"/>
      <c r="BJ83" s="220"/>
    </row>
    <row r="84" spans="2:62" ht="20.25" customHeight="1" x14ac:dyDescent="0.4">
      <c r="B84" s="49"/>
      <c r="C84" s="69"/>
      <c r="D84" s="69"/>
      <c r="E84" s="69"/>
      <c r="F84" s="69"/>
      <c r="G84" s="69"/>
      <c r="H84" s="69"/>
      <c r="I84" s="124"/>
      <c r="J84" s="125"/>
      <c r="K84" s="290" t="s">
        <v>8</v>
      </c>
      <c r="L84" s="290"/>
      <c r="M84" s="291">
        <f>SUMIFS($BB$17:$BB$76,$F$17:$F$76,"看護職員",$H$17:$H$76,"C")</f>
        <v>0</v>
      </c>
      <c r="N84" s="291"/>
      <c r="O84" s="292">
        <f>SUMIFS($BD$17:$BD$76,$F$17:$F$76,"看護職員",$H$17:$H$76,"C")</f>
        <v>0</v>
      </c>
      <c r="P84" s="292"/>
      <c r="Q84" s="139"/>
      <c r="R84" s="301">
        <v>0</v>
      </c>
      <c r="S84" s="301"/>
      <c r="T84" s="302">
        <v>0</v>
      </c>
      <c r="U84" s="302"/>
      <c r="V84" s="140"/>
      <c r="W84" s="303" t="s">
        <v>36</v>
      </c>
      <c r="X84" s="304"/>
      <c r="Y84" s="2"/>
      <c r="Z84" s="127"/>
      <c r="AA84" s="290" t="s">
        <v>8</v>
      </c>
      <c r="AB84" s="290"/>
      <c r="AC84" s="291">
        <f>SUMIFS($BB$17:$BB$76,$F$17:$F$76,"介護職員",$H$17:$H$76,"C")</f>
        <v>0</v>
      </c>
      <c r="AD84" s="291"/>
      <c r="AE84" s="292">
        <f>SUMIFS($BD$17:$BD$76,$F$17:$F$76,"介護職員",$H$17:$H$76,"C")</f>
        <v>0</v>
      </c>
      <c r="AF84" s="292"/>
      <c r="AG84" s="139"/>
      <c r="AH84" s="301">
        <v>0</v>
      </c>
      <c r="AI84" s="301"/>
      <c r="AJ84" s="302">
        <v>0</v>
      </c>
      <c r="AK84" s="302"/>
      <c r="AL84" s="140"/>
      <c r="AM84" s="303" t="s">
        <v>36</v>
      </c>
      <c r="AN84" s="304"/>
      <c r="AO84" s="127"/>
      <c r="AP84" s="127"/>
      <c r="AQ84" s="127"/>
      <c r="AR84" s="127"/>
      <c r="AS84" s="127"/>
      <c r="AT84" s="127"/>
      <c r="AU84" s="127"/>
      <c r="AV84" s="127"/>
      <c r="AW84" s="127"/>
      <c r="AX84" s="127"/>
      <c r="AY84" s="127"/>
      <c r="AZ84" s="127"/>
      <c r="BA84" s="127"/>
      <c r="BB84" s="127"/>
      <c r="BC84" s="127"/>
      <c r="BD84" s="128"/>
      <c r="BE84" s="76"/>
      <c r="BF84" s="220"/>
      <c r="BG84" s="220"/>
      <c r="BH84" s="220"/>
      <c r="BI84" s="220"/>
      <c r="BJ84" s="220"/>
    </row>
    <row r="85" spans="2:62" ht="20.25" customHeight="1" x14ac:dyDescent="0.4">
      <c r="B85" s="49"/>
      <c r="C85" s="69"/>
      <c r="D85" s="69"/>
      <c r="E85" s="69"/>
      <c r="F85" s="69"/>
      <c r="G85" s="69"/>
      <c r="H85" s="69"/>
      <c r="I85" s="124"/>
      <c r="J85" s="125"/>
      <c r="K85" s="290" t="s">
        <v>9</v>
      </c>
      <c r="L85" s="290"/>
      <c r="M85" s="291">
        <f>SUMIFS($BB$17:$BB$76,$F$17:$F$76,"看護職員",$H$17:$H$76,"D")</f>
        <v>0</v>
      </c>
      <c r="N85" s="291"/>
      <c r="O85" s="292">
        <f>SUMIFS($BD$17:$BD$76,$F$17:$F$76,"看護職員",$H$17:$H$76,"D")</f>
        <v>0</v>
      </c>
      <c r="P85" s="292"/>
      <c r="Q85" s="139"/>
      <c r="R85" s="301">
        <v>0</v>
      </c>
      <c r="S85" s="301"/>
      <c r="T85" s="302">
        <v>0</v>
      </c>
      <c r="U85" s="302"/>
      <c r="V85" s="140"/>
      <c r="W85" s="303" t="s">
        <v>36</v>
      </c>
      <c r="X85" s="304"/>
      <c r="Y85" s="2"/>
      <c r="Z85" s="127"/>
      <c r="AA85" s="290" t="s">
        <v>9</v>
      </c>
      <c r="AB85" s="290"/>
      <c r="AC85" s="291">
        <f>SUMIFS($BB$17:$BB$76,$F$17:$F$76,"介護職員",$H$17:$H$76,"D")</f>
        <v>0</v>
      </c>
      <c r="AD85" s="291"/>
      <c r="AE85" s="292">
        <f>SUMIFS($BD$17:$BD$76,$F$17:$F$76,"介護職員",$H$17:$H$76,"D")</f>
        <v>0</v>
      </c>
      <c r="AF85" s="292"/>
      <c r="AG85" s="139"/>
      <c r="AH85" s="301">
        <v>0</v>
      </c>
      <c r="AI85" s="301"/>
      <c r="AJ85" s="302">
        <v>0</v>
      </c>
      <c r="AK85" s="302"/>
      <c r="AL85" s="140"/>
      <c r="AM85" s="303" t="s">
        <v>36</v>
      </c>
      <c r="AN85" s="304"/>
      <c r="AO85" s="127"/>
      <c r="AP85" s="127"/>
      <c r="AQ85" s="125" t="s">
        <v>156</v>
      </c>
      <c r="AR85" s="125"/>
      <c r="AS85" s="125"/>
      <c r="AT85" s="125"/>
      <c r="AU85" s="125"/>
      <c r="AV85" s="125"/>
      <c r="AW85" s="127"/>
      <c r="AX85" s="127"/>
      <c r="AY85" s="127"/>
      <c r="AZ85" s="127"/>
      <c r="BA85" s="127"/>
      <c r="BB85" s="127"/>
      <c r="BC85" s="127"/>
      <c r="BD85" s="128"/>
      <c r="BE85" s="76"/>
      <c r="BF85" s="220"/>
      <c r="BG85" s="220"/>
      <c r="BH85" s="220"/>
      <c r="BI85" s="220"/>
      <c r="BJ85" s="220"/>
    </row>
    <row r="86" spans="2:62" ht="20.25" customHeight="1" x14ac:dyDescent="0.4">
      <c r="B86" s="49"/>
      <c r="C86" s="69"/>
      <c r="D86" s="69"/>
      <c r="E86" s="69"/>
      <c r="F86" s="69"/>
      <c r="G86" s="69"/>
      <c r="H86" s="69"/>
      <c r="I86" s="124"/>
      <c r="J86" s="125"/>
      <c r="K86" s="290" t="s">
        <v>139</v>
      </c>
      <c r="L86" s="290"/>
      <c r="M86" s="291">
        <f>SUM(M82:N85)</f>
        <v>0</v>
      </c>
      <c r="N86" s="291"/>
      <c r="O86" s="292">
        <f>SUM(O82:P85)</f>
        <v>0</v>
      </c>
      <c r="P86" s="292"/>
      <c r="Q86" s="139"/>
      <c r="R86" s="291">
        <f>SUM(R82:S85)</f>
        <v>0</v>
      </c>
      <c r="S86" s="291"/>
      <c r="T86" s="292">
        <f>SUM(T82:U85)</f>
        <v>0</v>
      </c>
      <c r="U86" s="292"/>
      <c r="V86" s="140"/>
      <c r="W86" s="293">
        <f>SUM(W82:X83)</f>
        <v>0</v>
      </c>
      <c r="X86" s="294"/>
      <c r="Y86" s="2"/>
      <c r="Z86" s="127"/>
      <c r="AA86" s="290" t="s">
        <v>139</v>
      </c>
      <c r="AB86" s="290"/>
      <c r="AC86" s="291">
        <f>SUM(AC82:AD85)</f>
        <v>0</v>
      </c>
      <c r="AD86" s="291"/>
      <c r="AE86" s="292">
        <f>SUM(AE82:AF85)</f>
        <v>0</v>
      </c>
      <c r="AF86" s="292"/>
      <c r="AG86" s="139"/>
      <c r="AH86" s="291">
        <f>SUM(AH82:AI85)</f>
        <v>0</v>
      </c>
      <c r="AI86" s="291"/>
      <c r="AJ86" s="292">
        <f>SUM(AJ82:AK85)</f>
        <v>0</v>
      </c>
      <c r="AK86" s="292"/>
      <c r="AL86" s="140"/>
      <c r="AM86" s="293">
        <f>SUM(AM82:AN83)</f>
        <v>0</v>
      </c>
      <c r="AN86" s="294"/>
      <c r="AO86" s="127"/>
      <c r="AP86" s="127"/>
      <c r="AQ86" s="290" t="s">
        <v>4</v>
      </c>
      <c r="AR86" s="290"/>
      <c r="AS86" s="290" t="s">
        <v>5</v>
      </c>
      <c r="AT86" s="290"/>
      <c r="AU86" s="290"/>
      <c r="AV86" s="290"/>
      <c r="AW86" s="127"/>
      <c r="AX86" s="127"/>
      <c r="AY86" s="127"/>
      <c r="AZ86" s="127"/>
      <c r="BA86" s="127"/>
      <c r="BB86" s="127"/>
      <c r="BC86" s="127"/>
      <c r="BD86" s="128"/>
      <c r="BE86" s="76"/>
      <c r="BF86" s="220"/>
      <c r="BG86" s="220"/>
      <c r="BH86" s="220"/>
      <c r="BI86" s="220"/>
      <c r="BJ86" s="220"/>
    </row>
    <row r="87" spans="2:62" ht="20.25" customHeight="1" x14ac:dyDescent="0.4">
      <c r="B87" s="49"/>
      <c r="C87" s="69"/>
      <c r="D87" s="69"/>
      <c r="E87" s="69"/>
      <c r="F87" s="69"/>
      <c r="G87" s="69"/>
      <c r="H87" s="69"/>
      <c r="I87" s="124"/>
      <c r="J87" s="124"/>
      <c r="K87" s="133"/>
      <c r="L87" s="133"/>
      <c r="M87" s="133"/>
      <c r="N87" s="133"/>
      <c r="O87" s="134"/>
      <c r="P87" s="134"/>
      <c r="Q87" s="134"/>
      <c r="R87" s="135"/>
      <c r="S87" s="135"/>
      <c r="T87" s="135"/>
      <c r="U87" s="135"/>
      <c r="V87" s="136"/>
      <c r="W87" s="127"/>
      <c r="X87" s="127"/>
      <c r="Y87" s="127"/>
      <c r="Z87" s="127"/>
      <c r="AA87" s="133"/>
      <c r="AB87" s="133"/>
      <c r="AC87" s="133"/>
      <c r="AD87" s="133"/>
      <c r="AE87" s="134"/>
      <c r="AF87" s="134"/>
      <c r="AG87" s="134"/>
      <c r="AH87" s="135"/>
      <c r="AI87" s="135"/>
      <c r="AJ87" s="135"/>
      <c r="AK87" s="135"/>
      <c r="AL87" s="136"/>
      <c r="AM87" s="127"/>
      <c r="AN87" s="127"/>
      <c r="AO87" s="127"/>
      <c r="AP87" s="127"/>
      <c r="AQ87" s="290" t="s">
        <v>6</v>
      </c>
      <c r="AR87" s="290"/>
      <c r="AS87" s="290" t="s">
        <v>94</v>
      </c>
      <c r="AT87" s="290"/>
      <c r="AU87" s="290"/>
      <c r="AV87" s="290"/>
      <c r="AW87" s="127"/>
      <c r="AX87" s="127"/>
      <c r="AY87" s="127"/>
      <c r="AZ87" s="127"/>
      <c r="BA87" s="127"/>
      <c r="BB87" s="127"/>
      <c r="BC87" s="127"/>
      <c r="BD87" s="128"/>
      <c r="BE87" s="76"/>
      <c r="BF87" s="220"/>
      <c r="BG87" s="220"/>
      <c r="BH87" s="220"/>
      <c r="BI87" s="220"/>
      <c r="BJ87" s="220"/>
    </row>
    <row r="88" spans="2:62" ht="20.25" customHeight="1" x14ac:dyDescent="0.4">
      <c r="B88" s="49"/>
      <c r="C88" s="69"/>
      <c r="D88" s="69"/>
      <c r="E88" s="69"/>
      <c r="F88" s="69"/>
      <c r="G88" s="69"/>
      <c r="H88" s="69"/>
      <c r="I88" s="124"/>
      <c r="J88" s="124"/>
      <c r="K88" s="126" t="s">
        <v>142</v>
      </c>
      <c r="L88" s="125"/>
      <c r="M88" s="125"/>
      <c r="N88" s="125"/>
      <c r="O88" s="125"/>
      <c r="P88" s="125"/>
      <c r="Q88" s="160" t="s">
        <v>242</v>
      </c>
      <c r="R88" s="395" t="s">
        <v>243</v>
      </c>
      <c r="S88" s="396"/>
      <c r="T88" s="137"/>
      <c r="U88" s="137"/>
      <c r="V88" s="125"/>
      <c r="W88" s="125"/>
      <c r="X88" s="125"/>
      <c r="Y88" s="127"/>
      <c r="Z88" s="127"/>
      <c r="AA88" s="126" t="s">
        <v>142</v>
      </c>
      <c r="AB88" s="125"/>
      <c r="AC88" s="125"/>
      <c r="AD88" s="125"/>
      <c r="AE88" s="125"/>
      <c r="AF88" s="125"/>
      <c r="AG88" s="160" t="s">
        <v>242</v>
      </c>
      <c r="AH88" s="397" t="str">
        <f>R88</f>
        <v>週</v>
      </c>
      <c r="AI88" s="398"/>
      <c r="AJ88" s="137"/>
      <c r="AK88" s="137"/>
      <c r="AL88" s="125"/>
      <c r="AM88" s="125"/>
      <c r="AN88" s="125"/>
      <c r="AO88" s="127"/>
      <c r="AP88" s="127"/>
      <c r="AQ88" s="290" t="s">
        <v>7</v>
      </c>
      <c r="AR88" s="290"/>
      <c r="AS88" s="290" t="s">
        <v>95</v>
      </c>
      <c r="AT88" s="290"/>
      <c r="AU88" s="290"/>
      <c r="AV88" s="290"/>
      <c r="AW88" s="127"/>
      <c r="AX88" s="127"/>
      <c r="AY88" s="127"/>
      <c r="AZ88" s="127"/>
      <c r="BA88" s="127"/>
      <c r="BB88" s="127"/>
      <c r="BC88" s="127"/>
      <c r="BD88" s="128"/>
      <c r="BE88" s="76"/>
      <c r="BF88" s="220"/>
      <c r="BG88" s="220"/>
      <c r="BH88" s="220"/>
      <c r="BI88" s="220"/>
      <c r="BJ88" s="220"/>
    </row>
    <row r="89" spans="2:62" ht="20.25" customHeight="1" x14ac:dyDescent="0.4">
      <c r="B89" s="49"/>
      <c r="C89" s="69"/>
      <c r="D89" s="69"/>
      <c r="E89" s="69"/>
      <c r="F89" s="69"/>
      <c r="G89" s="69"/>
      <c r="H89" s="69"/>
      <c r="I89" s="124"/>
      <c r="J89" s="124"/>
      <c r="K89" s="125" t="s">
        <v>143</v>
      </c>
      <c r="L89" s="125"/>
      <c r="M89" s="125"/>
      <c r="N89" s="125"/>
      <c r="O89" s="125"/>
      <c r="P89" s="125" t="s">
        <v>144</v>
      </c>
      <c r="Q89" s="125"/>
      <c r="R89" s="125"/>
      <c r="S89" s="125"/>
      <c r="T89" s="126"/>
      <c r="U89" s="125"/>
      <c r="V89" s="125"/>
      <c r="W89" s="125"/>
      <c r="X89" s="125"/>
      <c r="Y89" s="127"/>
      <c r="Z89" s="127"/>
      <c r="AA89" s="125" t="s">
        <v>143</v>
      </c>
      <c r="AB89" s="125"/>
      <c r="AC89" s="125"/>
      <c r="AD89" s="125"/>
      <c r="AE89" s="125"/>
      <c r="AF89" s="125" t="s">
        <v>144</v>
      </c>
      <c r="AG89" s="125"/>
      <c r="AH89" s="125"/>
      <c r="AI89" s="125"/>
      <c r="AJ89" s="126"/>
      <c r="AK89" s="125"/>
      <c r="AL89" s="125"/>
      <c r="AM89" s="125"/>
      <c r="AN89" s="125"/>
      <c r="AO89" s="127"/>
      <c r="AP89" s="127"/>
      <c r="AQ89" s="290" t="s">
        <v>8</v>
      </c>
      <c r="AR89" s="290"/>
      <c r="AS89" s="290" t="s">
        <v>96</v>
      </c>
      <c r="AT89" s="290"/>
      <c r="AU89" s="290"/>
      <c r="AV89" s="290"/>
      <c r="AW89" s="127"/>
      <c r="AX89" s="127"/>
      <c r="AY89" s="127"/>
      <c r="AZ89" s="127"/>
      <c r="BA89" s="127"/>
      <c r="BB89" s="127"/>
      <c r="BC89" s="127"/>
      <c r="BD89" s="128"/>
      <c r="BE89" s="76"/>
      <c r="BF89" s="220"/>
      <c r="BG89" s="220"/>
      <c r="BH89" s="220"/>
      <c r="BI89" s="220"/>
      <c r="BJ89" s="220"/>
    </row>
    <row r="90" spans="2:62" ht="20.25" customHeight="1" x14ac:dyDescent="0.4">
      <c r="B90" s="49"/>
      <c r="C90" s="69"/>
      <c r="D90" s="69"/>
      <c r="E90" s="69"/>
      <c r="F90" s="69"/>
      <c r="G90" s="69"/>
      <c r="H90" s="69"/>
      <c r="I90" s="124"/>
      <c r="J90" s="124"/>
      <c r="K90" s="125" t="str">
        <f>IF($R$88="週","対象時間数（週平均）","対象時間数（当月合計）")</f>
        <v>対象時間数（週平均）</v>
      </c>
      <c r="L90" s="125"/>
      <c r="M90" s="125"/>
      <c r="N90" s="125"/>
      <c r="O90" s="125"/>
      <c r="P90" s="125" t="str">
        <f>IF($R$88="週","週に勤務すべき時間数","当月に勤務すべき時間数")</f>
        <v>週に勤務すべき時間数</v>
      </c>
      <c r="Q90" s="125"/>
      <c r="R90" s="125"/>
      <c r="S90" s="125"/>
      <c r="T90" s="126"/>
      <c r="U90" s="125" t="s">
        <v>145</v>
      </c>
      <c r="V90" s="125"/>
      <c r="W90" s="125"/>
      <c r="X90" s="125"/>
      <c r="Y90" s="127"/>
      <c r="Z90" s="127"/>
      <c r="AA90" s="125" t="str">
        <f>IF(AH88="週","対象時間数（週平均）","対象時間数（当月合計）")</f>
        <v>対象時間数（週平均）</v>
      </c>
      <c r="AB90" s="125"/>
      <c r="AC90" s="125"/>
      <c r="AD90" s="125"/>
      <c r="AE90" s="125"/>
      <c r="AF90" s="125" t="str">
        <f>IF($AH$88="週","週に勤務すべき時間数","当月に勤務すべき時間数")</f>
        <v>週に勤務すべき時間数</v>
      </c>
      <c r="AG90" s="125"/>
      <c r="AH90" s="125"/>
      <c r="AI90" s="125"/>
      <c r="AJ90" s="126"/>
      <c r="AK90" s="125" t="s">
        <v>145</v>
      </c>
      <c r="AL90" s="125"/>
      <c r="AM90" s="125"/>
      <c r="AN90" s="125"/>
      <c r="AO90" s="127"/>
      <c r="AP90" s="127"/>
      <c r="AQ90" s="290" t="s">
        <v>9</v>
      </c>
      <c r="AR90" s="290"/>
      <c r="AS90" s="290" t="s">
        <v>157</v>
      </c>
      <c r="AT90" s="290"/>
      <c r="AU90" s="290"/>
      <c r="AV90" s="290"/>
      <c r="AW90" s="127"/>
      <c r="AX90" s="127"/>
      <c r="AY90" s="127"/>
      <c r="AZ90" s="127"/>
      <c r="BA90" s="127"/>
      <c r="BB90" s="127"/>
      <c r="BC90" s="127"/>
      <c r="BD90" s="128"/>
      <c r="BE90" s="76"/>
      <c r="BF90" s="220"/>
      <c r="BG90" s="220"/>
      <c r="BH90" s="220"/>
      <c r="BI90" s="220"/>
      <c r="BJ90" s="220"/>
    </row>
    <row r="91" spans="2:62" ht="20.25" customHeight="1" x14ac:dyDescent="0.4">
      <c r="I91" s="2"/>
      <c r="J91" s="2"/>
      <c r="K91" s="300">
        <f>IF($R$88="週",T86,R86)</f>
        <v>0</v>
      </c>
      <c r="L91" s="300"/>
      <c r="M91" s="300"/>
      <c r="N91" s="300"/>
      <c r="O91" s="217" t="s">
        <v>146</v>
      </c>
      <c r="P91" s="290">
        <f>IF($R$88="週",$BA$6,$BE$6)</f>
        <v>40</v>
      </c>
      <c r="Q91" s="290"/>
      <c r="R91" s="290"/>
      <c r="S91" s="290"/>
      <c r="T91" s="217" t="s">
        <v>147</v>
      </c>
      <c r="U91" s="296">
        <f>ROUNDDOWN(K91/P91,1)</f>
        <v>0</v>
      </c>
      <c r="V91" s="296"/>
      <c r="W91" s="296"/>
      <c r="X91" s="296"/>
      <c r="Y91" s="2"/>
      <c r="Z91" s="2"/>
      <c r="AA91" s="300">
        <f>IF($AH$88="週",AJ86,AH86)</f>
        <v>0</v>
      </c>
      <c r="AB91" s="300"/>
      <c r="AC91" s="300"/>
      <c r="AD91" s="300"/>
      <c r="AE91" s="217" t="s">
        <v>146</v>
      </c>
      <c r="AF91" s="290">
        <f>IF($AH$88="週",$BA$6,$BE$6)</f>
        <v>40</v>
      </c>
      <c r="AG91" s="290"/>
      <c r="AH91" s="290"/>
      <c r="AI91" s="290"/>
      <c r="AJ91" s="217" t="s">
        <v>147</v>
      </c>
      <c r="AK91" s="296">
        <f>ROUNDDOWN(AA91/AF91,1)</f>
        <v>0</v>
      </c>
      <c r="AL91" s="296"/>
      <c r="AM91" s="296"/>
      <c r="AN91" s="296"/>
      <c r="AO91" s="2"/>
      <c r="AP91" s="2"/>
      <c r="AQ91" s="2"/>
      <c r="AR91" s="2"/>
      <c r="AS91" s="2"/>
      <c r="AT91" s="2"/>
      <c r="AU91" s="2"/>
      <c r="AV91" s="2"/>
      <c r="AW91" s="2"/>
      <c r="AX91" s="2"/>
      <c r="AY91" s="2"/>
      <c r="AZ91" s="2"/>
      <c r="BA91" s="2"/>
      <c r="BB91" s="2"/>
      <c r="BC91" s="2"/>
      <c r="BD91" s="2"/>
    </row>
    <row r="92" spans="2:62" ht="20.25" customHeight="1" x14ac:dyDescent="0.4">
      <c r="I92" s="2"/>
      <c r="J92" s="2"/>
      <c r="K92" s="125"/>
      <c r="L92" s="125"/>
      <c r="M92" s="125"/>
      <c r="N92" s="125"/>
      <c r="O92" s="125"/>
      <c r="P92" s="125"/>
      <c r="Q92" s="125"/>
      <c r="R92" s="125"/>
      <c r="S92" s="125"/>
      <c r="T92" s="126"/>
      <c r="U92" s="125" t="s">
        <v>148</v>
      </c>
      <c r="V92" s="125"/>
      <c r="W92" s="125"/>
      <c r="X92" s="125"/>
      <c r="Y92" s="2"/>
      <c r="Z92" s="2"/>
      <c r="AA92" s="125"/>
      <c r="AB92" s="125"/>
      <c r="AC92" s="125"/>
      <c r="AD92" s="125"/>
      <c r="AE92" s="125"/>
      <c r="AF92" s="125"/>
      <c r="AG92" s="125"/>
      <c r="AH92" s="125"/>
      <c r="AI92" s="125"/>
      <c r="AJ92" s="126"/>
      <c r="AK92" s="125" t="s">
        <v>148</v>
      </c>
      <c r="AL92" s="125"/>
      <c r="AM92" s="125"/>
      <c r="AN92" s="125"/>
      <c r="AO92" s="2"/>
      <c r="AP92" s="2"/>
      <c r="AQ92" s="2"/>
      <c r="AR92" s="2"/>
      <c r="AS92" s="2"/>
      <c r="AT92" s="2"/>
      <c r="AU92" s="2"/>
      <c r="AV92" s="2"/>
      <c r="AW92" s="2"/>
      <c r="AX92" s="2"/>
      <c r="AY92" s="2"/>
      <c r="AZ92" s="2"/>
      <c r="BA92" s="2"/>
      <c r="BB92" s="2"/>
      <c r="BC92" s="2"/>
      <c r="BD92" s="2"/>
    </row>
    <row r="93" spans="2:62" ht="20.25" customHeight="1" x14ac:dyDescent="0.4">
      <c r="I93" s="2"/>
      <c r="J93" s="2"/>
      <c r="K93" s="125" t="s">
        <v>203</v>
      </c>
      <c r="L93" s="125"/>
      <c r="M93" s="125"/>
      <c r="N93" s="125"/>
      <c r="O93" s="125"/>
      <c r="P93" s="125"/>
      <c r="Q93" s="125"/>
      <c r="R93" s="125"/>
      <c r="S93" s="125"/>
      <c r="T93" s="126"/>
      <c r="U93" s="125"/>
      <c r="V93" s="125"/>
      <c r="W93" s="125"/>
      <c r="X93" s="125"/>
      <c r="Y93" s="2"/>
      <c r="Z93" s="2"/>
      <c r="AA93" s="125" t="s">
        <v>204</v>
      </c>
      <c r="AB93" s="125"/>
      <c r="AC93" s="125"/>
      <c r="AD93" s="125"/>
      <c r="AE93" s="125"/>
      <c r="AF93" s="125"/>
      <c r="AG93" s="125"/>
      <c r="AH93" s="125"/>
      <c r="AI93" s="125"/>
      <c r="AJ93" s="126"/>
      <c r="AK93" s="125"/>
      <c r="AL93" s="125"/>
      <c r="AM93" s="125"/>
      <c r="AN93" s="125"/>
      <c r="AO93" s="2"/>
      <c r="AP93" s="2"/>
      <c r="AQ93" s="2"/>
      <c r="AR93" s="2"/>
      <c r="AS93" s="2"/>
      <c r="AT93" s="2"/>
      <c r="AU93" s="2"/>
      <c r="AV93" s="2"/>
      <c r="AW93" s="2"/>
      <c r="AX93" s="2"/>
      <c r="AY93" s="2"/>
      <c r="AZ93" s="2"/>
      <c r="BA93" s="2"/>
      <c r="BB93" s="2"/>
      <c r="BC93" s="2"/>
      <c r="BD93" s="2"/>
    </row>
    <row r="94" spans="2:62" ht="20.25" customHeight="1" x14ac:dyDescent="0.4">
      <c r="I94" s="2"/>
      <c r="J94" s="2"/>
      <c r="K94" s="125" t="s">
        <v>135</v>
      </c>
      <c r="L94" s="125"/>
      <c r="M94" s="125"/>
      <c r="N94" s="125"/>
      <c r="O94" s="125"/>
      <c r="P94" s="125"/>
      <c r="Q94" s="125"/>
      <c r="R94" s="125"/>
      <c r="S94" s="125"/>
      <c r="T94" s="126"/>
      <c r="U94" s="289"/>
      <c r="V94" s="289"/>
      <c r="W94" s="289"/>
      <c r="X94" s="289"/>
      <c r="Y94" s="2"/>
      <c r="Z94" s="2"/>
      <c r="AA94" s="125" t="s">
        <v>135</v>
      </c>
      <c r="AB94" s="125"/>
      <c r="AC94" s="125"/>
      <c r="AD94" s="125"/>
      <c r="AE94" s="125"/>
      <c r="AF94" s="125"/>
      <c r="AG94" s="125"/>
      <c r="AH94" s="125"/>
      <c r="AI94" s="125"/>
      <c r="AJ94" s="126"/>
      <c r="AK94" s="289"/>
      <c r="AL94" s="289"/>
      <c r="AM94" s="289"/>
      <c r="AN94" s="289"/>
      <c r="AO94" s="2"/>
      <c r="AP94" s="2"/>
      <c r="AQ94" s="2"/>
      <c r="AR94" s="2"/>
      <c r="AS94" s="2"/>
      <c r="AT94" s="2"/>
      <c r="AU94" s="2"/>
      <c r="AV94" s="2"/>
      <c r="AW94" s="2"/>
      <c r="AX94" s="2"/>
      <c r="AY94" s="2"/>
      <c r="AZ94" s="2"/>
      <c r="BA94" s="2"/>
      <c r="BB94" s="2"/>
      <c r="BC94" s="2"/>
      <c r="BD94" s="2"/>
    </row>
    <row r="95" spans="2:62" ht="20.25" customHeight="1" x14ac:dyDescent="0.4">
      <c r="I95" s="2"/>
      <c r="J95" s="2"/>
      <c r="K95" s="129" t="s">
        <v>149</v>
      </c>
      <c r="L95" s="129"/>
      <c r="M95" s="129"/>
      <c r="N95" s="129"/>
      <c r="O95" s="129"/>
      <c r="P95" s="125" t="s">
        <v>150</v>
      </c>
      <c r="Q95" s="129"/>
      <c r="R95" s="129"/>
      <c r="S95" s="129"/>
      <c r="T95" s="129"/>
      <c r="U95" s="295" t="s">
        <v>139</v>
      </c>
      <c r="V95" s="295"/>
      <c r="W95" s="295"/>
      <c r="X95" s="295"/>
      <c r="Y95" s="2"/>
      <c r="Z95" s="2"/>
      <c r="AA95" s="129" t="s">
        <v>149</v>
      </c>
      <c r="AB95" s="129"/>
      <c r="AC95" s="129"/>
      <c r="AD95" s="129"/>
      <c r="AE95" s="129"/>
      <c r="AF95" s="125" t="s">
        <v>150</v>
      </c>
      <c r="AG95" s="129"/>
      <c r="AH95" s="129"/>
      <c r="AI95" s="129"/>
      <c r="AJ95" s="129"/>
      <c r="AK95" s="295" t="s">
        <v>139</v>
      </c>
      <c r="AL95" s="295"/>
      <c r="AM95" s="295"/>
      <c r="AN95" s="295"/>
      <c r="AO95" s="2"/>
      <c r="AP95" s="2"/>
      <c r="AQ95" s="2"/>
      <c r="AR95" s="2"/>
      <c r="AS95" s="2"/>
      <c r="AT95" s="2"/>
      <c r="AU95" s="2"/>
      <c r="AV95" s="2"/>
      <c r="AW95" s="2"/>
      <c r="AX95" s="2"/>
      <c r="AY95" s="2"/>
      <c r="AZ95" s="2"/>
      <c r="BA95" s="2"/>
      <c r="BB95" s="2"/>
      <c r="BC95" s="2"/>
      <c r="BD95" s="2"/>
    </row>
    <row r="96" spans="2:62" ht="20.25" customHeight="1" x14ac:dyDescent="0.4">
      <c r="I96" s="2"/>
      <c r="J96" s="2"/>
      <c r="K96" s="290">
        <f>W86</f>
        <v>0</v>
      </c>
      <c r="L96" s="290"/>
      <c r="M96" s="290"/>
      <c r="N96" s="290"/>
      <c r="O96" s="217" t="s">
        <v>153</v>
      </c>
      <c r="P96" s="296">
        <f>U91</f>
        <v>0</v>
      </c>
      <c r="Q96" s="296"/>
      <c r="R96" s="296"/>
      <c r="S96" s="296"/>
      <c r="T96" s="217" t="s">
        <v>147</v>
      </c>
      <c r="U96" s="297">
        <f>ROUNDDOWN(K96+P96,1)</f>
        <v>0</v>
      </c>
      <c r="V96" s="297"/>
      <c r="W96" s="297"/>
      <c r="X96" s="297"/>
      <c r="Y96" s="138"/>
      <c r="Z96" s="138"/>
      <c r="AA96" s="298">
        <f>AM86</f>
        <v>0</v>
      </c>
      <c r="AB96" s="298"/>
      <c r="AC96" s="298"/>
      <c r="AD96" s="298"/>
      <c r="AE96" s="136" t="s">
        <v>153</v>
      </c>
      <c r="AF96" s="299">
        <f>AK91</f>
        <v>0</v>
      </c>
      <c r="AG96" s="299"/>
      <c r="AH96" s="299"/>
      <c r="AI96" s="299"/>
      <c r="AJ96" s="136" t="s">
        <v>147</v>
      </c>
      <c r="AK96" s="297">
        <f>ROUNDDOWN(AA96+AF96,1)</f>
        <v>0</v>
      </c>
      <c r="AL96" s="297"/>
      <c r="AM96" s="297"/>
      <c r="AN96" s="297"/>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AQ90:AR90"/>
    <mergeCell ref="AS90:AV90"/>
    <mergeCell ref="K91:N91"/>
    <mergeCell ref="P91:S91"/>
    <mergeCell ref="U91:X91"/>
    <mergeCell ref="AA91:AD91"/>
    <mergeCell ref="AF91:AI91"/>
    <mergeCell ref="AK91:AN91"/>
    <mergeCell ref="W85:X85"/>
    <mergeCell ref="AA85:AB85"/>
    <mergeCell ref="AC85:AD85"/>
    <mergeCell ref="AE85:AF85"/>
    <mergeCell ref="AH85:AI85"/>
    <mergeCell ref="AJ85:AK85"/>
    <mergeCell ref="K85:L85"/>
    <mergeCell ref="M85:N85"/>
    <mergeCell ref="O85:P85"/>
    <mergeCell ref="R85:S85"/>
    <mergeCell ref="T85:U85"/>
    <mergeCell ref="AQ88:AR88"/>
    <mergeCell ref="AS88:AV88"/>
    <mergeCell ref="AQ89:AR89"/>
    <mergeCell ref="AS89:AV89"/>
    <mergeCell ref="AQ86:AR86"/>
    <mergeCell ref="AS86:AV86"/>
    <mergeCell ref="AQ87:AR87"/>
    <mergeCell ref="AS87:AV87"/>
    <mergeCell ref="AC86:AD86"/>
    <mergeCell ref="AE86:AF86"/>
    <mergeCell ref="U94:X94"/>
    <mergeCell ref="AK94:AN94"/>
    <mergeCell ref="U95:X95"/>
    <mergeCell ref="AK95:AN95"/>
    <mergeCell ref="K96:N96"/>
    <mergeCell ref="P96:S96"/>
    <mergeCell ref="U96:X96"/>
    <mergeCell ref="AA96:AD96"/>
    <mergeCell ref="AF96:AI96"/>
    <mergeCell ref="AK96:AN96"/>
    <mergeCell ref="R88:S88"/>
    <mergeCell ref="AH88:AI88"/>
    <mergeCell ref="K83:L83"/>
    <mergeCell ref="M83:N83"/>
    <mergeCell ref="O83:P83"/>
    <mergeCell ref="R83:S83"/>
    <mergeCell ref="T83:U83"/>
    <mergeCell ref="W83:X83"/>
    <mergeCell ref="AA83:AB83"/>
    <mergeCell ref="AC83:AD83"/>
    <mergeCell ref="AE83:AF83"/>
    <mergeCell ref="AH86:AI86"/>
    <mergeCell ref="AJ86:AK86"/>
    <mergeCell ref="AM86:AN86"/>
    <mergeCell ref="AM85:AN85"/>
    <mergeCell ref="K86:L86"/>
    <mergeCell ref="M86:N86"/>
    <mergeCell ref="O86:P86"/>
    <mergeCell ref="R86:S86"/>
    <mergeCell ref="T86:U86"/>
    <mergeCell ref="W86:X86"/>
    <mergeCell ref="AA86:AB86"/>
    <mergeCell ref="AC84:AD84"/>
    <mergeCell ref="AE84:AF84"/>
    <mergeCell ref="AH84:AI84"/>
    <mergeCell ref="AJ84:AK84"/>
    <mergeCell ref="AM84:AN84"/>
    <mergeCell ref="BF81:BI81"/>
    <mergeCell ref="K82:L82"/>
    <mergeCell ref="M82:N82"/>
    <mergeCell ref="O82:P82"/>
    <mergeCell ref="R82:S82"/>
    <mergeCell ref="T82:U82"/>
    <mergeCell ref="W82:X82"/>
    <mergeCell ref="AA82:AB82"/>
    <mergeCell ref="AC82:AD82"/>
    <mergeCell ref="R81:S81"/>
    <mergeCell ref="T81:U81"/>
    <mergeCell ref="AC81:AD81"/>
    <mergeCell ref="AE81:AF81"/>
    <mergeCell ref="AH81:AI81"/>
    <mergeCell ref="AJ81:AK81"/>
    <mergeCell ref="AH83:AI83"/>
    <mergeCell ref="AJ83:AK83"/>
    <mergeCell ref="AM83:AN83"/>
    <mergeCell ref="K84:L84"/>
    <mergeCell ref="M84:N84"/>
    <mergeCell ref="O84:P84"/>
    <mergeCell ref="R84:S84"/>
    <mergeCell ref="T84:U84"/>
    <mergeCell ref="W84:X84"/>
    <mergeCell ref="AA84:AB84"/>
    <mergeCell ref="BF79:BI79"/>
    <mergeCell ref="K80:L81"/>
    <mergeCell ref="M80:P80"/>
    <mergeCell ref="R80:U80"/>
    <mergeCell ref="AA80:AB81"/>
    <mergeCell ref="AC80:AF80"/>
    <mergeCell ref="AH80:AK80"/>
    <mergeCell ref="BF80:BI80"/>
    <mergeCell ref="M81:N81"/>
    <mergeCell ref="O81:P81"/>
    <mergeCell ref="BA82:BD82"/>
    <mergeCell ref="O75:S76"/>
    <mergeCell ref="BB75:BC75"/>
    <mergeCell ref="BD75:BE75"/>
    <mergeCell ref="BF75:BJ76"/>
    <mergeCell ref="BB76:BC76"/>
    <mergeCell ref="BD76:BE76"/>
    <mergeCell ref="AE82:AF82"/>
    <mergeCell ref="AH82:AI82"/>
    <mergeCell ref="AJ82:AK82"/>
    <mergeCell ref="AM82:AN82"/>
    <mergeCell ref="AQ82:AT82"/>
    <mergeCell ref="AV82:AY82"/>
    <mergeCell ref="BA81:BD81"/>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90:Z90 AO90:BA90">
    <cfRule type="expression" dxfId="276" priority="208">
      <formula>OR(#REF!=$B77,#REF!=$B77)</formula>
    </cfRule>
  </conditionalFormatting>
  <conditionalFormatting sqref="Z80 W80:X80 W89:Z89 AO89:BA89 AO80:BA80">
    <cfRule type="expression" dxfId="275" priority="209">
      <formula>OR(#REF!=$B78,#REF!=$B78)</formula>
    </cfRule>
  </conditionalFormatting>
  <conditionalFormatting sqref="AM90:AN90">
    <cfRule type="expression" dxfId="274" priority="206">
      <formula>OR(#REF!=$B77,#REF!=$B77)</formula>
    </cfRule>
  </conditionalFormatting>
  <conditionalFormatting sqref="AM80:AN80 AM89:AN89">
    <cfRule type="expression" dxfId="273" priority="207">
      <formula>OR(#REF!=$B78,#REF!=$B78)</formula>
    </cfRule>
  </conditionalFormatting>
  <conditionalFormatting sqref="BB18:BE18">
    <cfRule type="expression" dxfId="272" priority="205">
      <formula>INDIRECT(ADDRESS(ROW(),COLUMN()))=TRUNC(INDIRECT(ADDRESS(ROW(),COLUMN())))</formula>
    </cfRule>
  </conditionalFormatting>
  <conditionalFormatting sqref="BB20:BE20">
    <cfRule type="expression" dxfId="271" priority="204">
      <formula>INDIRECT(ADDRESS(ROW(),COLUMN()))=TRUNC(INDIRECT(ADDRESS(ROW(),COLUMN())))</formula>
    </cfRule>
  </conditionalFormatting>
  <conditionalFormatting sqref="BB22:BE22">
    <cfRule type="expression" dxfId="270" priority="203">
      <formula>INDIRECT(ADDRESS(ROW(),COLUMN()))=TRUNC(INDIRECT(ADDRESS(ROW(),COLUMN())))</formula>
    </cfRule>
  </conditionalFormatting>
  <conditionalFormatting sqref="BB24:BE24">
    <cfRule type="expression" dxfId="269" priority="202">
      <formula>INDIRECT(ADDRESS(ROW(),COLUMN()))=TRUNC(INDIRECT(ADDRESS(ROW(),COLUMN())))</formula>
    </cfRule>
  </conditionalFormatting>
  <conditionalFormatting sqref="BB26:BE26">
    <cfRule type="expression" dxfId="268" priority="201">
      <formula>INDIRECT(ADDRESS(ROW(),COLUMN()))=TRUNC(INDIRECT(ADDRESS(ROW(),COLUMN())))</formula>
    </cfRule>
  </conditionalFormatting>
  <conditionalFormatting sqref="BB28:BE28">
    <cfRule type="expression" dxfId="267" priority="200">
      <formula>INDIRECT(ADDRESS(ROW(),COLUMN()))=TRUNC(INDIRECT(ADDRESS(ROW(),COLUMN())))</formula>
    </cfRule>
  </conditionalFormatting>
  <conditionalFormatting sqref="BB30:BE30">
    <cfRule type="expression" dxfId="266" priority="199">
      <formula>INDIRECT(ADDRESS(ROW(),COLUMN()))=TRUNC(INDIRECT(ADDRESS(ROW(),COLUMN())))</formula>
    </cfRule>
  </conditionalFormatting>
  <conditionalFormatting sqref="BB32:BE32">
    <cfRule type="expression" dxfId="265" priority="198">
      <formula>INDIRECT(ADDRESS(ROW(),COLUMN()))=TRUNC(INDIRECT(ADDRESS(ROW(),COLUMN())))</formula>
    </cfRule>
  </conditionalFormatting>
  <conditionalFormatting sqref="BB34:BE34">
    <cfRule type="expression" dxfId="264" priority="197">
      <formula>INDIRECT(ADDRESS(ROW(),COLUMN()))=TRUNC(INDIRECT(ADDRESS(ROW(),COLUMN())))</formula>
    </cfRule>
  </conditionalFormatting>
  <conditionalFormatting sqref="BB36:BE36">
    <cfRule type="expression" dxfId="263" priority="196">
      <formula>INDIRECT(ADDRESS(ROW(),COLUMN()))=TRUNC(INDIRECT(ADDRESS(ROW(),COLUMN())))</formula>
    </cfRule>
  </conditionalFormatting>
  <conditionalFormatting sqref="BB38:BE38">
    <cfRule type="expression" dxfId="262" priority="195">
      <formula>INDIRECT(ADDRESS(ROW(),COLUMN()))=TRUNC(INDIRECT(ADDRESS(ROW(),COLUMN())))</formula>
    </cfRule>
  </conditionalFormatting>
  <conditionalFormatting sqref="BB40:BE40">
    <cfRule type="expression" dxfId="261" priority="194">
      <formula>INDIRECT(ADDRESS(ROW(),COLUMN()))=TRUNC(INDIRECT(ADDRESS(ROW(),COLUMN())))</formula>
    </cfRule>
  </conditionalFormatting>
  <conditionalFormatting sqref="BB42:BE42">
    <cfRule type="expression" dxfId="260" priority="193">
      <formula>INDIRECT(ADDRESS(ROW(),COLUMN()))=TRUNC(INDIRECT(ADDRESS(ROW(),COLUMN())))</formula>
    </cfRule>
  </conditionalFormatting>
  <conditionalFormatting sqref="BB44:BE44">
    <cfRule type="expression" dxfId="259" priority="192">
      <formula>INDIRECT(ADDRESS(ROW(),COLUMN()))=TRUNC(INDIRECT(ADDRESS(ROW(),COLUMN())))</formula>
    </cfRule>
  </conditionalFormatting>
  <conditionalFormatting sqref="BB46:BE46">
    <cfRule type="expression" dxfId="258" priority="191">
      <formula>INDIRECT(ADDRESS(ROW(),COLUMN()))=TRUNC(INDIRECT(ADDRESS(ROW(),COLUMN())))</formula>
    </cfRule>
  </conditionalFormatting>
  <conditionalFormatting sqref="BB48:BE48">
    <cfRule type="expression" dxfId="257" priority="190">
      <formula>INDIRECT(ADDRESS(ROW(),COLUMN()))=TRUNC(INDIRECT(ADDRESS(ROW(),COLUMN())))</formula>
    </cfRule>
  </conditionalFormatting>
  <conditionalFormatting sqref="BB50:BE50">
    <cfRule type="expression" dxfId="256" priority="189">
      <formula>INDIRECT(ADDRESS(ROW(),COLUMN()))=TRUNC(INDIRECT(ADDRESS(ROW(),COLUMN())))</formula>
    </cfRule>
  </conditionalFormatting>
  <conditionalFormatting sqref="BB52:BE52">
    <cfRule type="expression" dxfId="255" priority="188">
      <formula>INDIRECT(ADDRESS(ROW(),COLUMN()))=TRUNC(INDIRECT(ADDRESS(ROW(),COLUMN())))</formula>
    </cfRule>
  </conditionalFormatting>
  <conditionalFormatting sqref="BB54:BE54">
    <cfRule type="expression" dxfId="254" priority="187">
      <formula>INDIRECT(ADDRESS(ROW(),COLUMN()))=TRUNC(INDIRECT(ADDRESS(ROW(),COLUMN())))</formula>
    </cfRule>
  </conditionalFormatting>
  <conditionalFormatting sqref="BB56:BE56">
    <cfRule type="expression" dxfId="253" priority="186">
      <formula>INDIRECT(ADDRESS(ROW(),COLUMN()))=TRUNC(INDIRECT(ADDRESS(ROW(),COLUMN())))</formula>
    </cfRule>
  </conditionalFormatting>
  <conditionalFormatting sqref="BB58:BE58">
    <cfRule type="expression" dxfId="252" priority="185">
      <formula>INDIRECT(ADDRESS(ROW(),COLUMN()))=TRUNC(INDIRECT(ADDRESS(ROW(),COLUMN())))</formula>
    </cfRule>
  </conditionalFormatting>
  <conditionalFormatting sqref="BB60:BE60">
    <cfRule type="expression" dxfId="251" priority="184">
      <formula>INDIRECT(ADDRESS(ROW(),COLUMN()))=TRUNC(INDIRECT(ADDRESS(ROW(),COLUMN())))</formula>
    </cfRule>
  </conditionalFormatting>
  <conditionalFormatting sqref="BB62:BE62">
    <cfRule type="expression" dxfId="250" priority="183">
      <formula>INDIRECT(ADDRESS(ROW(),COLUMN()))=TRUNC(INDIRECT(ADDRESS(ROW(),COLUMN())))</formula>
    </cfRule>
  </conditionalFormatting>
  <conditionalFormatting sqref="BB64:BE64">
    <cfRule type="expression" dxfId="249" priority="182">
      <formula>INDIRECT(ADDRESS(ROW(),COLUMN()))=TRUNC(INDIRECT(ADDRESS(ROW(),COLUMN())))</formula>
    </cfRule>
  </conditionalFormatting>
  <conditionalFormatting sqref="BB66:BE66">
    <cfRule type="expression" dxfId="248" priority="181">
      <formula>INDIRECT(ADDRESS(ROW(),COLUMN()))=TRUNC(INDIRECT(ADDRESS(ROW(),COLUMN())))</formula>
    </cfRule>
  </conditionalFormatting>
  <conditionalFormatting sqref="BB68:BE68">
    <cfRule type="expression" dxfId="247" priority="180">
      <formula>INDIRECT(ADDRESS(ROW(),COLUMN()))=TRUNC(INDIRECT(ADDRESS(ROW(),COLUMN())))</formula>
    </cfRule>
  </conditionalFormatting>
  <conditionalFormatting sqref="BB70:BE70">
    <cfRule type="expression" dxfId="246" priority="179">
      <formula>INDIRECT(ADDRESS(ROW(),COLUMN()))=TRUNC(INDIRECT(ADDRESS(ROW(),COLUMN())))</formula>
    </cfRule>
  </conditionalFormatting>
  <conditionalFormatting sqref="BB72:BE72">
    <cfRule type="expression" dxfId="245" priority="178">
      <formula>INDIRECT(ADDRESS(ROW(),COLUMN()))=TRUNC(INDIRECT(ADDRESS(ROW(),COLUMN())))</formula>
    </cfRule>
  </conditionalFormatting>
  <conditionalFormatting sqref="BB74:BE74">
    <cfRule type="expression" dxfId="244" priority="177">
      <formula>INDIRECT(ADDRESS(ROW(),COLUMN()))=TRUNC(INDIRECT(ADDRESS(ROW(),COLUMN())))</formula>
    </cfRule>
  </conditionalFormatting>
  <conditionalFormatting sqref="AC86:AN86 AG82:AN85">
    <cfRule type="expression" dxfId="243" priority="175">
      <formula>INDIRECT(ADDRESS(ROW(),COLUMN()))=TRUNC(INDIRECT(ADDRESS(ROW(),COLUMN())))</formula>
    </cfRule>
  </conditionalFormatting>
  <conditionalFormatting sqref="M82:X86">
    <cfRule type="expression" dxfId="242" priority="176">
      <formula>INDIRECT(ADDRESS(ROW(),COLUMN()))=TRUNC(INDIRECT(ADDRESS(ROW(),COLUMN())))</formula>
    </cfRule>
  </conditionalFormatting>
  <conditionalFormatting sqref="K91:N91">
    <cfRule type="expression" dxfId="241" priority="174">
      <formula>INDIRECT(ADDRESS(ROW(),COLUMN()))=TRUNC(INDIRECT(ADDRESS(ROW(),COLUMN())))</formula>
    </cfRule>
  </conditionalFormatting>
  <conditionalFormatting sqref="AA91:AD91">
    <cfRule type="expression" dxfId="240" priority="173">
      <formula>INDIRECT(ADDRESS(ROW(),COLUMN()))=TRUNC(INDIRECT(ADDRESS(ROW(),COLUMN())))</formula>
    </cfRule>
  </conditionalFormatting>
  <conditionalFormatting sqref="AC82:AF85">
    <cfRule type="expression" dxfId="239" priority="172">
      <formula>INDIRECT(ADDRESS(ROW(),COLUMN()))=TRUNC(INDIRECT(ADDRESS(ROW(),COLUMN())))</formula>
    </cfRule>
  </conditionalFormatting>
  <conditionalFormatting sqref="W18:BA18">
    <cfRule type="expression" dxfId="238" priority="170">
      <formula>INDIRECT(ADDRESS(ROW(),COLUMN()))=TRUNC(INDIRECT(ADDRESS(ROW(),COLUMN())))</formula>
    </cfRule>
  </conditionalFormatting>
  <conditionalFormatting sqref="W20:BA20">
    <cfRule type="expression" dxfId="237" priority="171">
      <formula>INDIRECT(ADDRESS(ROW(),COLUMN()))=TRUNC(INDIRECT(ADDRESS(ROW(),COLUMN())))</formula>
    </cfRule>
  </conditionalFormatting>
  <conditionalFormatting sqref="W22:BA22">
    <cfRule type="expression" dxfId="235" priority="169">
      <formula>INDIRECT(ADDRESS(ROW(),COLUMN()))=TRUNC(INDIRECT(ADDRESS(ROW(),COLUMN())))</formula>
    </cfRule>
  </conditionalFormatting>
  <conditionalFormatting sqref="W24:BA24">
    <cfRule type="expression" dxfId="234" priority="168">
      <formula>INDIRECT(ADDRESS(ROW(),COLUMN()))=TRUNC(INDIRECT(ADDRESS(ROW(),COLUMN())))</formula>
    </cfRule>
  </conditionalFormatting>
  <conditionalFormatting sqref="W26:BA26">
    <cfRule type="expression" dxfId="233" priority="167">
      <formula>INDIRECT(ADDRESS(ROW(),COLUMN()))=TRUNC(INDIRECT(ADDRESS(ROW(),COLUMN())))</formula>
    </cfRule>
  </conditionalFormatting>
  <conditionalFormatting sqref="W28:BA28">
    <cfRule type="expression" dxfId="232" priority="166">
      <formula>INDIRECT(ADDRESS(ROW(),COLUMN()))=TRUNC(INDIRECT(ADDRESS(ROW(),COLUMN())))</formula>
    </cfRule>
  </conditionalFormatting>
  <conditionalFormatting sqref="W30:BA30">
    <cfRule type="expression" dxfId="231" priority="165">
      <formula>INDIRECT(ADDRESS(ROW(),COLUMN()))=TRUNC(INDIRECT(ADDRESS(ROW(),COLUMN())))</formula>
    </cfRule>
  </conditionalFormatting>
  <conditionalFormatting sqref="W32:BA32">
    <cfRule type="expression" dxfId="230" priority="164">
      <formula>INDIRECT(ADDRESS(ROW(),COLUMN()))=TRUNC(INDIRECT(ADDRESS(ROW(),COLUMN())))</formula>
    </cfRule>
  </conditionalFormatting>
  <conditionalFormatting sqref="W34:BA34">
    <cfRule type="expression" dxfId="229" priority="163">
      <formula>INDIRECT(ADDRESS(ROW(),COLUMN()))=TRUNC(INDIRECT(ADDRESS(ROW(),COLUMN())))</formula>
    </cfRule>
  </conditionalFormatting>
  <conditionalFormatting sqref="W36:BA36">
    <cfRule type="expression" dxfId="228" priority="162">
      <formula>INDIRECT(ADDRESS(ROW(),COLUMN()))=TRUNC(INDIRECT(ADDRESS(ROW(),COLUMN())))</formula>
    </cfRule>
  </conditionalFormatting>
  <conditionalFormatting sqref="W38:BA38">
    <cfRule type="expression" dxfId="227" priority="161">
      <formula>INDIRECT(ADDRESS(ROW(),COLUMN()))=TRUNC(INDIRECT(ADDRESS(ROW(),COLUMN())))</formula>
    </cfRule>
  </conditionalFormatting>
  <conditionalFormatting sqref="W40:BA40">
    <cfRule type="expression" dxfId="226" priority="160">
      <formula>INDIRECT(ADDRESS(ROW(),COLUMN()))=TRUNC(INDIRECT(ADDRESS(ROW(),COLUMN())))</formula>
    </cfRule>
  </conditionalFormatting>
  <conditionalFormatting sqref="W42:BA42">
    <cfRule type="expression" dxfId="225" priority="159">
      <formula>INDIRECT(ADDRESS(ROW(),COLUMN()))=TRUNC(INDIRECT(ADDRESS(ROW(),COLUMN())))</formula>
    </cfRule>
  </conditionalFormatting>
  <conditionalFormatting sqref="W44:BA44">
    <cfRule type="expression" dxfId="224" priority="158">
      <formula>INDIRECT(ADDRESS(ROW(),COLUMN()))=TRUNC(INDIRECT(ADDRESS(ROW(),COLUMN())))</formula>
    </cfRule>
  </conditionalFormatting>
  <conditionalFormatting sqref="W46:BA46">
    <cfRule type="expression" dxfId="223" priority="157">
      <formula>INDIRECT(ADDRESS(ROW(),COLUMN()))=TRUNC(INDIRECT(ADDRESS(ROW(),COLUMN())))</formula>
    </cfRule>
  </conditionalFormatting>
  <conditionalFormatting sqref="W48:BA48">
    <cfRule type="expression" dxfId="222" priority="156">
      <formula>INDIRECT(ADDRESS(ROW(),COLUMN()))=TRUNC(INDIRECT(ADDRESS(ROW(),COLUMN())))</formula>
    </cfRule>
  </conditionalFormatting>
  <conditionalFormatting sqref="W50:BA50">
    <cfRule type="expression" dxfId="221" priority="155">
      <formula>INDIRECT(ADDRESS(ROW(),COLUMN()))=TRUNC(INDIRECT(ADDRESS(ROW(),COLUMN())))</formula>
    </cfRule>
  </conditionalFormatting>
  <conditionalFormatting sqref="W52:BA52">
    <cfRule type="expression" dxfId="220" priority="154">
      <formula>INDIRECT(ADDRESS(ROW(),COLUMN()))=TRUNC(INDIRECT(ADDRESS(ROW(),COLUMN())))</formula>
    </cfRule>
  </conditionalFormatting>
  <conditionalFormatting sqref="W54:BA54">
    <cfRule type="expression" dxfId="219" priority="153">
      <formula>INDIRECT(ADDRESS(ROW(),COLUMN()))=TRUNC(INDIRECT(ADDRESS(ROW(),COLUMN())))</formula>
    </cfRule>
  </conditionalFormatting>
  <conditionalFormatting sqref="W56:BA56">
    <cfRule type="expression" dxfId="218" priority="152">
      <formula>INDIRECT(ADDRESS(ROW(),COLUMN()))=TRUNC(INDIRECT(ADDRESS(ROW(),COLUMN())))</formula>
    </cfRule>
  </conditionalFormatting>
  <conditionalFormatting sqref="W58:BA58">
    <cfRule type="expression" dxfId="217" priority="151">
      <formula>INDIRECT(ADDRESS(ROW(),COLUMN()))=TRUNC(INDIRECT(ADDRESS(ROW(),COLUMN())))</formula>
    </cfRule>
  </conditionalFormatting>
  <conditionalFormatting sqref="W60:BA60">
    <cfRule type="expression" dxfId="216" priority="150">
      <formula>INDIRECT(ADDRESS(ROW(),COLUMN()))=TRUNC(INDIRECT(ADDRESS(ROW(),COLUMN())))</formula>
    </cfRule>
  </conditionalFormatting>
  <conditionalFormatting sqref="W62:BA62">
    <cfRule type="expression" dxfId="215" priority="149">
      <formula>INDIRECT(ADDRESS(ROW(),COLUMN()))=TRUNC(INDIRECT(ADDRESS(ROW(),COLUMN())))</formula>
    </cfRule>
  </conditionalFormatting>
  <conditionalFormatting sqref="W64:BA64">
    <cfRule type="expression" dxfId="214" priority="148">
      <formula>INDIRECT(ADDRESS(ROW(),COLUMN()))=TRUNC(INDIRECT(ADDRESS(ROW(),COLUMN())))</formula>
    </cfRule>
  </conditionalFormatting>
  <conditionalFormatting sqref="W66:BA66">
    <cfRule type="expression" dxfId="213" priority="147">
      <formula>INDIRECT(ADDRESS(ROW(),COLUMN()))=TRUNC(INDIRECT(ADDRESS(ROW(),COLUMN())))</formula>
    </cfRule>
  </conditionalFormatting>
  <conditionalFormatting sqref="W68:BA68">
    <cfRule type="expression" dxfId="212" priority="146">
      <formula>INDIRECT(ADDRESS(ROW(),COLUMN()))=TRUNC(INDIRECT(ADDRESS(ROW(),COLUMN())))</formula>
    </cfRule>
  </conditionalFormatting>
  <conditionalFormatting sqref="W70:BA70">
    <cfRule type="expression" dxfId="211" priority="145">
      <formula>INDIRECT(ADDRESS(ROW(),COLUMN()))=TRUNC(INDIRECT(ADDRESS(ROW(),COLUMN())))</formula>
    </cfRule>
  </conditionalFormatting>
  <conditionalFormatting sqref="W72:BA72">
    <cfRule type="expression" dxfId="210" priority="144">
      <formula>INDIRECT(ADDRESS(ROW(),COLUMN()))=TRUNC(INDIRECT(ADDRESS(ROW(),COLUMN())))</formula>
    </cfRule>
  </conditionalFormatting>
  <conditionalFormatting sqref="W74:BA74">
    <cfRule type="expression" dxfId="209" priority="143">
      <formula>INDIRECT(ADDRESS(ROW(),COLUMN()))=TRUNC(INDIRECT(ADDRESS(ROW(),COLUMN())))</formula>
    </cfRule>
  </conditionalFormatting>
  <conditionalFormatting sqref="BB76:BE76">
    <cfRule type="expression" dxfId="69" priority="2">
      <formula>INDIRECT(ADDRESS(ROW(),COLUMN()))=TRUNC(INDIRECT(ADDRESS(ROW(),COLUMN())))</formula>
    </cfRule>
  </conditionalFormatting>
  <conditionalFormatting sqref="W76:BA76">
    <cfRule type="expression" dxfId="68" priority="1">
      <formula>INDIRECT(ADDRESS(ROW(),COLUMN()))=TRUNC(INDIRECT(ADDRESS(ROW(),COLUMN())))</formula>
    </cfRule>
  </conditionalFormatting>
  <dataValidations count="10">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formula1>シフト記号表</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88:S88">
      <formula1>"週,暦月"</formula1>
    </dataValidation>
    <dataValidation allowBlank="1" showInputMessage="1" showErrorMessage="1" error="入力可能範囲　32～40" sqref="BE10"/>
    <dataValidation type="list" allowBlank="1" showInputMessage="1" sqref="I17:J76">
      <formula1>"A, B, C, D"</formula1>
    </dataValidation>
    <dataValidation type="list" errorStyle="warning" allowBlank="1" showInputMessage="1" error="リストにない場合のみ、入力してください。" sqref="K17:N76">
      <formula1>INDIRECT(C17)</formula1>
    </dataValidation>
    <dataValidation type="list" allowBlank="1" showInputMessage="1" sqref="C17:D76">
      <formula1>職種</formula1>
    </dataValidation>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S150"/>
  <sheetViews>
    <sheetView showGridLines="0" view="pageBreakPreview" topLeftCell="D1" zoomScale="75" zoomScaleNormal="55" zoomScaleSheetLayoutView="75" workbookViewId="0">
      <selection activeCell="O35" sqref="O35:W3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3</v>
      </c>
      <c r="AH2" s="391"/>
      <c r="AI2" s="142" t="s">
        <v>28</v>
      </c>
      <c r="AJ2" s="392">
        <f>IF(AG2=0,"",YEAR(DATE(2018+AG2,1,1)))</f>
        <v>2021</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IF($BI$3="暦月",IF(DAY(DATE($AJ$2,$AN$2,29))=29,29,""),"")</f>
        <v/>
      </c>
      <c r="BD14" s="141" t="str">
        <f>IF($BI$3="暦月",IF(DAY(DATE($AJ$2,$AN$2,30))=30,30,""),"")</f>
        <v/>
      </c>
      <c r="BE14" s="155" t="str">
        <f>IF($BI$3="暦月",IF(DAY(DATE($AJ$2,$AN$2,31))=31,31,""),"")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5</v>
      </c>
      <c r="AB15" s="151">
        <f>WEEKDAY(DATE($AJ$2,$AN$2,2))</f>
        <v>6</v>
      </c>
      <c r="AC15" s="151">
        <f>WEEKDAY(DATE($AJ$2,$AN$2,3))</f>
        <v>7</v>
      </c>
      <c r="AD15" s="151">
        <f>WEEKDAY(DATE($AJ$2,$AN$2,4))</f>
        <v>1</v>
      </c>
      <c r="AE15" s="151">
        <f>WEEKDAY(DATE($AJ$2,$AN$2,5))</f>
        <v>2</v>
      </c>
      <c r="AF15" s="151">
        <f>WEEKDAY(DATE($AJ$2,$AN$2,6))</f>
        <v>3</v>
      </c>
      <c r="AG15" s="152">
        <f>WEEKDAY(DATE($AJ$2,$AN$2,7))</f>
        <v>4</v>
      </c>
      <c r="AH15" s="153">
        <f>WEEKDAY(DATE($AJ$2,$AN$2,8))</f>
        <v>5</v>
      </c>
      <c r="AI15" s="151">
        <f>WEEKDAY(DATE($AJ$2,$AN$2,9))</f>
        <v>6</v>
      </c>
      <c r="AJ15" s="151">
        <f>WEEKDAY(DATE($AJ$2,$AN$2,10))</f>
        <v>7</v>
      </c>
      <c r="AK15" s="151">
        <f>WEEKDAY(DATE($AJ$2,$AN$2,11))</f>
        <v>1</v>
      </c>
      <c r="AL15" s="151">
        <f>WEEKDAY(DATE($AJ$2,$AN$2,12))</f>
        <v>2</v>
      </c>
      <c r="AM15" s="151">
        <f>WEEKDAY(DATE($AJ$2,$AN$2,13))</f>
        <v>3</v>
      </c>
      <c r="AN15" s="152">
        <f>WEEKDAY(DATE($AJ$2,$AN$2,14))</f>
        <v>4</v>
      </c>
      <c r="AO15" s="153">
        <f>WEEKDAY(DATE($AJ$2,$AN$2,15))</f>
        <v>5</v>
      </c>
      <c r="AP15" s="151">
        <f>WEEKDAY(DATE($AJ$2,$AN$2,16))</f>
        <v>6</v>
      </c>
      <c r="AQ15" s="151">
        <f>WEEKDAY(DATE($AJ$2,$AN$2,17))</f>
        <v>7</v>
      </c>
      <c r="AR15" s="151">
        <f>WEEKDAY(DATE($AJ$2,$AN$2,18))</f>
        <v>1</v>
      </c>
      <c r="AS15" s="151">
        <f>WEEKDAY(DATE($AJ$2,$AN$2,19))</f>
        <v>2</v>
      </c>
      <c r="AT15" s="151">
        <f>WEEKDAY(DATE($AJ$2,$AN$2,20))</f>
        <v>3</v>
      </c>
      <c r="AU15" s="152">
        <f>WEEKDAY(DATE($AJ$2,$AN$2,21))</f>
        <v>4</v>
      </c>
      <c r="AV15" s="153">
        <f>WEEKDAY(DATE($AJ$2,$AN$2,22))</f>
        <v>5</v>
      </c>
      <c r="AW15" s="151">
        <f>WEEKDAY(DATE($AJ$2,$AN$2,23))</f>
        <v>6</v>
      </c>
      <c r="AX15" s="151">
        <f>WEEKDAY(DATE($AJ$2,$AN$2,24))</f>
        <v>7</v>
      </c>
      <c r="AY15" s="151">
        <f>WEEKDAY(DATE($AJ$2,$AN$2,25))</f>
        <v>1</v>
      </c>
      <c r="AZ15" s="151">
        <f>WEEKDAY(DATE($AJ$2,$AN$2,26))</f>
        <v>2</v>
      </c>
      <c r="BA15" s="151">
        <f>WEEKDAY(DATE($AJ$2,$AN$2,27))</f>
        <v>3</v>
      </c>
      <c r="BB15" s="152">
        <f>WEEKDAY(DATE($AJ$2,$AN$2,28))</f>
        <v>4</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木</v>
      </c>
      <c r="AB16" s="157" t="str">
        <f t="shared" ref="AB16:BB16" si="0">IF(AB15=1,"日",IF(AB15=2,"月",IF(AB15=3,"火",IF(AB15=4,"水",IF(AB15=5,"木",IF(AB15=6,"金","土"))))))</f>
        <v>金</v>
      </c>
      <c r="AC16" s="157" t="str">
        <f t="shared" si="0"/>
        <v>土</v>
      </c>
      <c r="AD16" s="157" t="str">
        <f t="shared" si="0"/>
        <v>日</v>
      </c>
      <c r="AE16" s="157" t="str">
        <f t="shared" si="0"/>
        <v>月</v>
      </c>
      <c r="AF16" s="157" t="str">
        <f t="shared" si="0"/>
        <v>火</v>
      </c>
      <c r="AG16" s="158" t="str">
        <f t="shared" si="0"/>
        <v>水</v>
      </c>
      <c r="AH16" s="159" t="str">
        <f>IF(AH15=1,"日",IF(AH15=2,"月",IF(AH15=3,"火",IF(AH15=4,"水",IF(AH15=5,"木",IF(AH15=6,"金","土"))))))</f>
        <v>木</v>
      </c>
      <c r="AI16" s="157" t="str">
        <f t="shared" si="0"/>
        <v>金</v>
      </c>
      <c r="AJ16" s="157" t="str">
        <f t="shared" si="0"/>
        <v>土</v>
      </c>
      <c r="AK16" s="157" t="str">
        <f t="shared" si="0"/>
        <v>日</v>
      </c>
      <c r="AL16" s="157" t="str">
        <f t="shared" si="0"/>
        <v>月</v>
      </c>
      <c r="AM16" s="157" t="str">
        <f t="shared" si="0"/>
        <v>火</v>
      </c>
      <c r="AN16" s="158" t="str">
        <f t="shared" si="0"/>
        <v>水</v>
      </c>
      <c r="AO16" s="159" t="str">
        <f>IF(AO15=1,"日",IF(AO15=2,"月",IF(AO15=3,"火",IF(AO15=4,"水",IF(AO15=5,"木",IF(AO15=6,"金","土"))))))</f>
        <v>木</v>
      </c>
      <c r="AP16" s="157" t="str">
        <f t="shared" si="0"/>
        <v>金</v>
      </c>
      <c r="AQ16" s="157" t="str">
        <f t="shared" si="0"/>
        <v>土</v>
      </c>
      <c r="AR16" s="157" t="str">
        <f t="shared" si="0"/>
        <v>日</v>
      </c>
      <c r="AS16" s="157" t="str">
        <f t="shared" si="0"/>
        <v>月</v>
      </c>
      <c r="AT16" s="157" t="str">
        <f t="shared" si="0"/>
        <v>火</v>
      </c>
      <c r="AU16" s="158" t="str">
        <f t="shared" si="0"/>
        <v>水</v>
      </c>
      <c r="AV16" s="159" t="str">
        <f>IF(AV15=1,"日",IF(AV15=2,"月",IF(AV15=3,"火",IF(AV15=4,"水",IF(AV15=5,"木",IF(AV15=6,"金","土"))))))</f>
        <v>木</v>
      </c>
      <c r="AW16" s="157" t="str">
        <f t="shared" si="0"/>
        <v>金</v>
      </c>
      <c r="AX16" s="157" t="str">
        <f t="shared" si="0"/>
        <v>土</v>
      </c>
      <c r="AY16" s="157" t="str">
        <f t="shared" si="0"/>
        <v>日</v>
      </c>
      <c r="AZ16" s="157" t="str">
        <f t="shared" si="0"/>
        <v>月</v>
      </c>
      <c r="BA16" s="157" t="str">
        <f t="shared" si="0"/>
        <v>火</v>
      </c>
      <c r="BB16" s="158" t="str">
        <f t="shared" si="0"/>
        <v>水</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67" priority="147">
      <formula>OR(#REF!=$B77,#REF!=$B77)</formula>
    </cfRule>
  </conditionalFormatting>
  <conditionalFormatting sqref="AD80 AA80:AB80 AA89:AD89 AS89:BE89 AS80:BE80">
    <cfRule type="expression" dxfId="66" priority="149">
      <formula>OR(#REF!=$B78,#REF!=$B78)</formula>
    </cfRule>
  </conditionalFormatting>
  <conditionalFormatting sqref="AQ90:AR90">
    <cfRule type="expression" dxfId="65" priority="143">
      <formula>OR(#REF!=$B77,#REF!=$B77)</formula>
    </cfRule>
  </conditionalFormatting>
  <conditionalFormatting sqref="AQ80:AR80 AQ89:AR89">
    <cfRule type="expression" dxfId="64" priority="145">
      <formula>OR(#REF!=$B78,#REF!=$B78)</formula>
    </cfRule>
  </conditionalFormatting>
  <conditionalFormatting sqref="AA18:BI18">
    <cfRule type="expression" dxfId="63" priority="77">
      <formula>INDIRECT(ADDRESS(ROW(),COLUMN()))=TRUNC(INDIRECT(ADDRESS(ROW(),COLUMN())))</formula>
    </cfRule>
  </conditionalFormatting>
  <conditionalFormatting sqref="BF20:BI20">
    <cfRule type="expression" dxfId="62" priority="76">
      <formula>INDIRECT(ADDRESS(ROW(),COLUMN()))=TRUNC(INDIRECT(ADDRESS(ROW(),COLUMN())))</formula>
    </cfRule>
  </conditionalFormatting>
  <conditionalFormatting sqref="BF22:BI22">
    <cfRule type="expression" dxfId="61" priority="74">
      <formula>INDIRECT(ADDRESS(ROW(),COLUMN()))=TRUNC(INDIRECT(ADDRESS(ROW(),COLUMN())))</formula>
    </cfRule>
  </conditionalFormatting>
  <conditionalFormatting sqref="BF24:BI24">
    <cfRule type="expression" dxfId="60" priority="73">
      <formula>INDIRECT(ADDRESS(ROW(),COLUMN()))=TRUNC(INDIRECT(ADDRESS(ROW(),COLUMN())))</formula>
    </cfRule>
  </conditionalFormatting>
  <conditionalFormatting sqref="BF26:BI26">
    <cfRule type="expression" dxfId="59" priority="72">
      <formula>INDIRECT(ADDRESS(ROW(),COLUMN()))=TRUNC(INDIRECT(ADDRESS(ROW(),COLUMN())))</formula>
    </cfRule>
  </conditionalFormatting>
  <conditionalFormatting sqref="BF28:BI28">
    <cfRule type="expression" dxfId="58" priority="71">
      <formula>INDIRECT(ADDRESS(ROW(),COLUMN()))=TRUNC(INDIRECT(ADDRESS(ROW(),COLUMN())))</formula>
    </cfRule>
  </conditionalFormatting>
  <conditionalFormatting sqref="BF30:BI30">
    <cfRule type="expression" dxfId="57" priority="70">
      <formula>INDIRECT(ADDRESS(ROW(),COLUMN()))=TRUNC(INDIRECT(ADDRESS(ROW(),COLUMN())))</formula>
    </cfRule>
  </conditionalFormatting>
  <conditionalFormatting sqref="BF32:BI32">
    <cfRule type="expression" dxfId="56" priority="69">
      <formula>INDIRECT(ADDRESS(ROW(),COLUMN()))=TRUNC(INDIRECT(ADDRESS(ROW(),COLUMN())))</formula>
    </cfRule>
  </conditionalFormatting>
  <conditionalFormatting sqref="BF34:BI34">
    <cfRule type="expression" dxfId="55" priority="68">
      <formula>INDIRECT(ADDRESS(ROW(),COLUMN()))=TRUNC(INDIRECT(ADDRESS(ROW(),COLUMN())))</formula>
    </cfRule>
  </conditionalFormatting>
  <conditionalFormatting sqref="BF36:BI36">
    <cfRule type="expression" dxfId="54" priority="67">
      <formula>INDIRECT(ADDRESS(ROW(),COLUMN()))=TRUNC(INDIRECT(ADDRESS(ROW(),COLUMN())))</formula>
    </cfRule>
  </conditionalFormatting>
  <conditionalFormatting sqref="BF38:BI38">
    <cfRule type="expression" dxfId="53" priority="66">
      <formula>INDIRECT(ADDRESS(ROW(),COLUMN()))=TRUNC(INDIRECT(ADDRESS(ROW(),COLUMN())))</formula>
    </cfRule>
  </conditionalFormatting>
  <conditionalFormatting sqref="BF40:BI40">
    <cfRule type="expression" dxfId="52" priority="65">
      <formula>INDIRECT(ADDRESS(ROW(),COLUMN()))=TRUNC(INDIRECT(ADDRESS(ROW(),COLUMN())))</formula>
    </cfRule>
  </conditionalFormatting>
  <conditionalFormatting sqref="BF42:BI42">
    <cfRule type="expression" dxfId="51" priority="64">
      <formula>INDIRECT(ADDRESS(ROW(),COLUMN()))=TRUNC(INDIRECT(ADDRESS(ROW(),COLUMN())))</formula>
    </cfRule>
  </conditionalFormatting>
  <conditionalFormatting sqref="BF44:BI44">
    <cfRule type="expression" dxfId="50" priority="63">
      <formula>INDIRECT(ADDRESS(ROW(),COLUMN()))=TRUNC(INDIRECT(ADDRESS(ROW(),COLUMN())))</formula>
    </cfRule>
  </conditionalFormatting>
  <conditionalFormatting sqref="BF46:BI46">
    <cfRule type="expression" dxfId="49" priority="62">
      <formula>INDIRECT(ADDRESS(ROW(),COLUMN()))=TRUNC(INDIRECT(ADDRESS(ROW(),COLUMN())))</formula>
    </cfRule>
  </conditionalFormatting>
  <conditionalFormatting sqref="BF48:BI48">
    <cfRule type="expression" dxfId="48" priority="61">
      <formula>INDIRECT(ADDRESS(ROW(),COLUMN()))=TRUNC(INDIRECT(ADDRESS(ROW(),COLUMN())))</formula>
    </cfRule>
  </conditionalFormatting>
  <conditionalFormatting sqref="BF50:BI50">
    <cfRule type="expression" dxfId="47" priority="60">
      <formula>INDIRECT(ADDRESS(ROW(),COLUMN()))=TRUNC(INDIRECT(ADDRESS(ROW(),COLUMN())))</formula>
    </cfRule>
  </conditionalFormatting>
  <conditionalFormatting sqref="BF52:BI52">
    <cfRule type="expression" dxfId="46" priority="59">
      <formula>INDIRECT(ADDRESS(ROW(),COLUMN()))=TRUNC(INDIRECT(ADDRESS(ROW(),COLUMN())))</formula>
    </cfRule>
  </conditionalFormatting>
  <conditionalFormatting sqref="BF54:BI54">
    <cfRule type="expression" dxfId="45" priority="58">
      <formula>INDIRECT(ADDRESS(ROW(),COLUMN()))=TRUNC(INDIRECT(ADDRESS(ROW(),COLUMN())))</formula>
    </cfRule>
  </conditionalFormatting>
  <conditionalFormatting sqref="BF56:BI56">
    <cfRule type="expression" dxfId="44" priority="57">
      <formula>INDIRECT(ADDRESS(ROW(),COLUMN()))=TRUNC(INDIRECT(ADDRESS(ROW(),COLUMN())))</formula>
    </cfRule>
  </conditionalFormatting>
  <conditionalFormatting sqref="BF58:BI58">
    <cfRule type="expression" dxfId="43" priority="56">
      <formula>INDIRECT(ADDRESS(ROW(),COLUMN()))=TRUNC(INDIRECT(ADDRESS(ROW(),COLUMN())))</formula>
    </cfRule>
  </conditionalFormatting>
  <conditionalFormatting sqref="BF60:BI60">
    <cfRule type="expression" dxfId="42" priority="55">
      <formula>INDIRECT(ADDRESS(ROW(),COLUMN()))=TRUNC(INDIRECT(ADDRESS(ROW(),COLUMN())))</formula>
    </cfRule>
  </conditionalFormatting>
  <conditionalFormatting sqref="BF62:BI62">
    <cfRule type="expression" dxfId="41" priority="54">
      <formula>INDIRECT(ADDRESS(ROW(),COLUMN()))=TRUNC(INDIRECT(ADDRESS(ROW(),COLUMN())))</formula>
    </cfRule>
  </conditionalFormatting>
  <conditionalFormatting sqref="BF64:BI64">
    <cfRule type="expression" dxfId="40" priority="53">
      <formula>INDIRECT(ADDRESS(ROW(),COLUMN()))=TRUNC(INDIRECT(ADDRESS(ROW(),COLUMN())))</formula>
    </cfRule>
  </conditionalFormatting>
  <conditionalFormatting sqref="BF66:BI66">
    <cfRule type="expression" dxfId="39" priority="52">
      <formula>INDIRECT(ADDRESS(ROW(),COLUMN()))=TRUNC(INDIRECT(ADDRESS(ROW(),COLUMN())))</formula>
    </cfRule>
  </conditionalFormatting>
  <conditionalFormatting sqref="BF68:BI68">
    <cfRule type="expression" dxfId="38" priority="51">
      <formula>INDIRECT(ADDRESS(ROW(),COLUMN()))=TRUNC(INDIRECT(ADDRESS(ROW(),COLUMN())))</formula>
    </cfRule>
  </conditionalFormatting>
  <conditionalFormatting sqref="BF70:BI70">
    <cfRule type="expression" dxfId="37" priority="50">
      <formula>INDIRECT(ADDRESS(ROW(),COLUMN()))=TRUNC(INDIRECT(ADDRESS(ROW(),COLUMN())))</formula>
    </cfRule>
  </conditionalFormatting>
  <conditionalFormatting sqref="BF72:BI72">
    <cfRule type="expression" dxfId="36" priority="49">
      <formula>INDIRECT(ADDRESS(ROW(),COLUMN()))=TRUNC(INDIRECT(ADDRESS(ROW(),COLUMN())))</formula>
    </cfRule>
  </conditionalFormatting>
  <conditionalFormatting sqref="BF74:BI74">
    <cfRule type="expression" dxfId="35" priority="48">
      <formula>INDIRECT(ADDRESS(ROW(),COLUMN()))=TRUNC(INDIRECT(ADDRESS(ROW(),COLUMN())))</formula>
    </cfRule>
  </conditionalFormatting>
  <conditionalFormatting sqref="BF76:BI76">
    <cfRule type="expression" dxfId="34" priority="41">
      <formula>INDIRECT(ADDRESS(ROW(),COLUMN()))=TRUNC(INDIRECT(ADDRESS(ROW(),COLUMN())))</formula>
    </cfRule>
  </conditionalFormatting>
  <conditionalFormatting sqref="Q82:AB86">
    <cfRule type="expression" dxfId="33" priority="40">
      <formula>INDIRECT(ADDRESS(ROW(),COLUMN()))=TRUNC(INDIRECT(ADDRESS(ROW(),COLUMN())))</formula>
    </cfRule>
  </conditionalFormatting>
  <conditionalFormatting sqref="AG86:AR86 AK82:AR85">
    <cfRule type="expression" dxfId="32" priority="39">
      <formula>INDIRECT(ADDRESS(ROW(),COLUMN()))=TRUNC(INDIRECT(ADDRESS(ROW(),COLUMN())))</formula>
    </cfRule>
  </conditionalFormatting>
  <conditionalFormatting sqref="O91:R91">
    <cfRule type="expression" dxfId="31" priority="38">
      <formula>INDIRECT(ADDRESS(ROW(),COLUMN()))=TRUNC(INDIRECT(ADDRESS(ROW(),COLUMN())))</formula>
    </cfRule>
  </conditionalFormatting>
  <conditionalFormatting sqref="AE91:AH91">
    <cfRule type="expression" dxfId="30" priority="37">
      <formula>INDIRECT(ADDRESS(ROW(),COLUMN()))=TRUNC(INDIRECT(ADDRESS(ROW(),COLUMN())))</formula>
    </cfRule>
  </conditionalFormatting>
  <conditionalFormatting sqref="AG82:AJ85">
    <cfRule type="expression" dxfId="29" priority="36">
      <formula>INDIRECT(ADDRESS(ROW(),COLUMN()))=TRUNC(INDIRECT(ADDRESS(ROW(),COLUMN())))</formula>
    </cfRule>
  </conditionalFormatting>
  <conditionalFormatting sqref="AA62:BE62">
    <cfRule type="expression" dxfId="28" priority="8">
      <formula>INDIRECT(ADDRESS(ROW(),COLUMN()))=TRUNC(INDIRECT(ADDRESS(ROW(),COLUMN())))</formula>
    </cfRule>
  </conditionalFormatting>
  <conditionalFormatting sqref="AA20:BE20">
    <cfRule type="expression" dxfId="27" priority="29">
      <formula>INDIRECT(ADDRESS(ROW(),COLUMN()))=TRUNC(INDIRECT(ADDRESS(ROW(),COLUMN())))</formula>
    </cfRule>
  </conditionalFormatting>
  <conditionalFormatting sqref="AA22:BE22">
    <cfRule type="expression" dxfId="26" priority="28">
      <formula>INDIRECT(ADDRESS(ROW(),COLUMN()))=TRUNC(INDIRECT(ADDRESS(ROW(),COLUMN())))</formula>
    </cfRule>
  </conditionalFormatting>
  <conditionalFormatting sqref="AA24:BE24">
    <cfRule type="expression" dxfId="25" priority="27">
      <formula>INDIRECT(ADDRESS(ROW(),COLUMN()))=TRUNC(INDIRECT(ADDRESS(ROW(),COLUMN())))</formula>
    </cfRule>
  </conditionalFormatting>
  <conditionalFormatting sqref="AA26:BE26">
    <cfRule type="expression" dxfId="24" priority="26">
      <formula>INDIRECT(ADDRESS(ROW(),COLUMN()))=TRUNC(INDIRECT(ADDRESS(ROW(),COLUMN())))</formula>
    </cfRule>
  </conditionalFormatting>
  <conditionalFormatting sqref="AA28:BE28">
    <cfRule type="expression" dxfId="23" priority="25">
      <formula>INDIRECT(ADDRESS(ROW(),COLUMN()))=TRUNC(INDIRECT(ADDRESS(ROW(),COLUMN())))</formula>
    </cfRule>
  </conditionalFormatting>
  <conditionalFormatting sqref="AA30:BE30">
    <cfRule type="expression" dxfId="22" priority="24">
      <formula>INDIRECT(ADDRESS(ROW(),COLUMN()))=TRUNC(INDIRECT(ADDRESS(ROW(),COLUMN())))</formula>
    </cfRule>
  </conditionalFormatting>
  <conditionalFormatting sqref="AA32:BE32">
    <cfRule type="expression" dxfId="21" priority="23">
      <formula>INDIRECT(ADDRESS(ROW(),COLUMN()))=TRUNC(INDIRECT(ADDRESS(ROW(),COLUMN())))</formula>
    </cfRule>
  </conditionalFormatting>
  <conditionalFormatting sqref="AA34:BE34">
    <cfRule type="expression" dxfId="20" priority="22">
      <formula>INDIRECT(ADDRESS(ROW(),COLUMN()))=TRUNC(INDIRECT(ADDRESS(ROW(),COLUMN())))</formula>
    </cfRule>
  </conditionalFormatting>
  <conditionalFormatting sqref="AA36:BE36">
    <cfRule type="expression" dxfId="19" priority="21">
      <formula>INDIRECT(ADDRESS(ROW(),COLUMN()))=TRUNC(INDIRECT(ADDRESS(ROW(),COLUMN())))</formula>
    </cfRule>
  </conditionalFormatting>
  <conditionalFormatting sqref="AA38:BE38">
    <cfRule type="expression" dxfId="18" priority="20">
      <formula>INDIRECT(ADDRESS(ROW(),COLUMN()))=TRUNC(INDIRECT(ADDRESS(ROW(),COLUMN())))</formula>
    </cfRule>
  </conditionalFormatting>
  <conditionalFormatting sqref="AA40:BE40">
    <cfRule type="expression" dxfId="17" priority="19">
      <formula>INDIRECT(ADDRESS(ROW(),COLUMN()))=TRUNC(INDIRECT(ADDRESS(ROW(),COLUMN())))</formula>
    </cfRule>
  </conditionalFormatting>
  <conditionalFormatting sqref="AA42:BE42">
    <cfRule type="expression" dxfId="16" priority="18">
      <formula>INDIRECT(ADDRESS(ROW(),COLUMN()))=TRUNC(INDIRECT(ADDRESS(ROW(),COLUMN())))</formula>
    </cfRule>
  </conditionalFormatting>
  <conditionalFormatting sqref="AA44:BE44">
    <cfRule type="expression" dxfId="15" priority="17">
      <formula>INDIRECT(ADDRESS(ROW(),COLUMN()))=TRUNC(INDIRECT(ADDRESS(ROW(),COLUMN())))</formula>
    </cfRule>
  </conditionalFormatting>
  <conditionalFormatting sqref="AA46:BE46">
    <cfRule type="expression" dxfId="14" priority="16">
      <formula>INDIRECT(ADDRESS(ROW(),COLUMN()))=TRUNC(INDIRECT(ADDRESS(ROW(),COLUMN())))</formula>
    </cfRule>
  </conditionalFormatting>
  <conditionalFormatting sqref="AA48:BE48">
    <cfRule type="expression" dxfId="13" priority="15">
      <formula>INDIRECT(ADDRESS(ROW(),COLUMN()))=TRUNC(INDIRECT(ADDRESS(ROW(),COLUMN())))</formula>
    </cfRule>
  </conditionalFormatting>
  <conditionalFormatting sqref="AA50:BE50">
    <cfRule type="expression" dxfId="12" priority="14">
      <formula>INDIRECT(ADDRESS(ROW(),COLUMN()))=TRUNC(INDIRECT(ADDRESS(ROW(),COLUMN())))</formula>
    </cfRule>
  </conditionalFormatting>
  <conditionalFormatting sqref="AA52:BE52">
    <cfRule type="expression" dxfId="11" priority="13">
      <formula>INDIRECT(ADDRESS(ROW(),COLUMN()))=TRUNC(INDIRECT(ADDRESS(ROW(),COLUMN())))</formula>
    </cfRule>
  </conditionalFormatting>
  <conditionalFormatting sqref="AA54:BE54">
    <cfRule type="expression" dxfId="10" priority="12">
      <formula>INDIRECT(ADDRESS(ROW(),COLUMN()))=TRUNC(INDIRECT(ADDRESS(ROW(),COLUMN())))</formula>
    </cfRule>
  </conditionalFormatting>
  <conditionalFormatting sqref="AA56:BE56">
    <cfRule type="expression" dxfId="9" priority="11">
      <formula>INDIRECT(ADDRESS(ROW(),COLUMN()))=TRUNC(INDIRECT(ADDRESS(ROW(),COLUMN())))</formula>
    </cfRule>
  </conditionalFormatting>
  <conditionalFormatting sqref="AA58:BE58">
    <cfRule type="expression" dxfId="8" priority="10">
      <formula>INDIRECT(ADDRESS(ROW(),COLUMN()))=TRUNC(INDIRECT(ADDRESS(ROW(),COLUMN())))</formula>
    </cfRule>
  </conditionalFormatting>
  <conditionalFormatting sqref="AA60:BE60">
    <cfRule type="expression" dxfId="7" priority="9">
      <formula>INDIRECT(ADDRESS(ROW(),COLUMN()))=TRUNC(INDIRECT(ADDRESS(ROW(),COLUMN())))</formula>
    </cfRule>
  </conditionalFormatting>
  <conditionalFormatting sqref="AA64:BE64">
    <cfRule type="expression" dxfId="6" priority="7">
      <formula>INDIRECT(ADDRESS(ROW(),COLUMN()))=TRUNC(INDIRECT(ADDRESS(ROW(),COLUMN())))</formula>
    </cfRule>
  </conditionalFormatting>
  <conditionalFormatting sqref="AA66:BE66">
    <cfRule type="expression" dxfId="5" priority="6">
      <formula>INDIRECT(ADDRESS(ROW(),COLUMN()))=TRUNC(INDIRECT(ADDRESS(ROW(),COLUMN())))</formula>
    </cfRule>
  </conditionalFormatting>
  <conditionalFormatting sqref="AA68:BE68">
    <cfRule type="expression" dxfId="4" priority="5">
      <formula>INDIRECT(ADDRESS(ROW(),COLUMN()))=TRUNC(INDIRECT(ADDRESS(ROW(),COLUMN())))</formula>
    </cfRule>
  </conditionalFormatting>
  <conditionalFormatting sqref="AA70:BE70">
    <cfRule type="expression" dxfId="3" priority="4">
      <formula>INDIRECT(ADDRESS(ROW(),COLUMN()))=TRUNC(INDIRECT(ADDRESS(ROW(),COLUMN())))</formula>
    </cfRule>
  </conditionalFormatting>
  <conditionalFormatting sqref="AA72:BE72">
    <cfRule type="expression" dxfId="2" priority="3">
      <formula>INDIRECT(ADDRESS(ROW(),COLUMN()))=TRUNC(INDIRECT(ADDRESS(ROW(),COLUMN())))</formula>
    </cfRule>
  </conditionalFormatting>
  <conditionalFormatting sqref="AA74:BE74">
    <cfRule type="expression" dxfId="1" priority="2">
      <formula>INDIRECT(ADDRESS(ROW(),COLUMN()))=TRUNC(INDIRECT(ADDRESS(ROW(),COLUMN())))</formula>
    </cfRule>
  </conditionalFormatting>
  <conditionalFormatting sqref="AA76:BE76">
    <cfRule type="expression" dxfId="0"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N54"/>
  <sheetViews>
    <sheetView zoomScale="75" zoomScaleNormal="75" workbookViewId="0">
      <selection activeCell="F6" sqref="F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323</v>
      </c>
      <c r="D49" s="86"/>
    </row>
    <row r="50" spans="3:4" x14ac:dyDescent="0.4">
      <c r="C50" s="86" t="s">
        <v>324</v>
      </c>
      <c r="D50" s="86"/>
    </row>
    <row r="51" spans="3:4" x14ac:dyDescent="0.4">
      <c r="C51" s="86" t="s">
        <v>325</v>
      </c>
      <c r="D51" s="86"/>
    </row>
    <row r="52" spans="3:4" x14ac:dyDescent="0.4">
      <c r="C52" s="86" t="s">
        <v>326</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2"/>
  <sheetViews>
    <sheetView zoomScale="75" zoomScaleNormal="75" workbookViewId="0">
      <selection activeCell="O35" sqref="O35:S36"/>
    </sheetView>
  </sheetViews>
  <sheetFormatPr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workbookViewId="0">
      <selection activeCell="F13" sqref="F1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（ユニット型）記入方法</vt:lpstr>
      <vt:lpstr>（従来型）記入方法</vt:lpstr>
      <vt:lpstr>（ユニット型）</vt:lpstr>
      <vt:lpstr>（従来型）</vt:lpstr>
      <vt:lpstr>【記載例】（ユニット型）</vt:lpstr>
      <vt:lpstr>シフト記号表（従来型・ユニット型共通）</vt:lpstr>
      <vt:lpstr>【記載例】シフト記号表（勤務時間帯）</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松田 泰憲</cp:lastModifiedBy>
  <cp:lastPrinted>2021-06-21T04:02:45Z</cp:lastPrinted>
  <dcterms:created xsi:type="dcterms:W3CDTF">2020-01-28T01:12:50Z</dcterms:created>
  <dcterms:modified xsi:type="dcterms:W3CDTF">2021-06-21T04:03:05Z</dcterms:modified>
</cp:coreProperties>
</file>