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2 地域密着型サービス事業\最新完成分\付表（サービスごと）\tiikimittyaku_SY01-kinmuhyou()\"/>
    </mc:Choice>
  </mc:AlternateContent>
  <bookViews>
    <workbookView xWindow="31155" yWindow="585" windowWidth="24495" windowHeight="16995" tabRatio="874"/>
  </bookViews>
  <sheets>
    <sheet name="記入方法" sheetId="4" r:id="rId1"/>
    <sheet name="定期巡回・随時対応型" sheetId="20" r:id="rId2"/>
    <sheet name="【記載例】定期巡回・随時対応型" sheetId="10" r:id="rId3"/>
    <sheet name="シフト記号表" sheetId="19" r:id="rId4"/>
    <sheet name="【記載例】シフト記号表（勤務時間帯）" sheetId="16"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2">【記載例】定期巡回・随時対応型!$A$1:$BJ$95</definedName>
    <definedName name="_xlnm.Print_Area" localSheetId="3">シフト記号表!$B$1:$N$54</definedName>
    <definedName name="_xlnm.Print_Area" localSheetId="0">記入方法!$A$1:$Q$79</definedName>
    <definedName name="_xlnm.Print_Area" localSheetId="1">定期巡回・随時対応型!$A$1:$BJ$95</definedName>
    <definedName name="_xlnm.Print_Titles" localSheetId="2">【記載例】定期巡回・随時対応型!$1:$14</definedName>
    <definedName name="_xlnm.Print_Titles" localSheetId="1">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3" i="20" l="1"/>
  <c r="BB10" i="20" l="1"/>
  <c r="BB10" i="10"/>
  <c r="F16" i="20" l="1"/>
  <c r="F18" i="10" l="1"/>
  <c r="F16" i="10"/>
  <c r="BA74" i="20" l="1"/>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89" i="20"/>
  <c r="P88" i="20"/>
  <c r="K88" i="20"/>
  <c r="W84" i="20"/>
  <c r="K94" i="20" s="1"/>
  <c r="T84" i="20"/>
  <c r="K89" i="20" s="1"/>
  <c r="U89" i="20" s="1"/>
  <c r="P94" i="20" s="1"/>
  <c r="R8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83" i="20"/>
  <c r="M83" i="20"/>
  <c r="O82" i="20"/>
  <c r="M82" i="20"/>
  <c r="O81" i="20"/>
  <c r="M81" i="20"/>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O80" i="20"/>
  <c r="BB74" i="20"/>
  <c r="BD74" i="20" s="1"/>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9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80" i="20" l="1"/>
  <c r="M84" i="20" s="1"/>
  <c r="BB16" i="20"/>
  <c r="BD16" i="20" s="1"/>
  <c r="BB18" i="20"/>
  <c r="BD18" i="20" s="1"/>
  <c r="O8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<sst xmlns="http://schemas.openxmlformats.org/spreadsheetml/2006/main" count="1632" uniqueCount="263">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</sst>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5" fillId="3" borderId="0" xfId="0" applyFont="1" applyFill="1" applyBorder="1" applyAlignment="1">
      <alignment horizontal="left" vertical="center" indent="1"/>
    </xf>
    <xf numFmtId="0" fontId="1" fillId="0" borderId="2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8" fillId="0" borderId="65" xfId="0" applyFont="1" applyBorder="1" applyAlignment="1">
      <alignment horizontal="center" vertical="center"/>
    </xf>
    <xf numFmtId="0" fontId="8" fillId="0" borderId="60"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64" xfId="0" applyFont="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13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1:BB107"/>
  <sheetViews>
    <sheetView tabSelected="1" workbookViewId="0">
      <selection activeCell="B4" sqref="B4"/>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207" t="s">
        <v>161</v>
      </c>
      <c r="G4" s="207"/>
      <c r="H4" s="207"/>
      <c r="I4" s="207"/>
      <c r="J4" s="207"/>
      <c r="K4" s="207"/>
    </row>
    <row r="5" spans="2:11" s="52" customFormat="1" ht="20.25" customHeight="1" x14ac:dyDescent="0.4">
      <c r="B5" s="80"/>
      <c r="C5" s="45" t="s">
        <v>162</v>
      </c>
      <c r="D5" s="45"/>
      <c r="F5" s="207"/>
      <c r="G5" s="207"/>
      <c r="H5" s="207"/>
      <c r="I5" s="207"/>
      <c r="J5" s="207"/>
      <c r="K5" s="207"/>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O148"/>
  <sheetViews>
    <sheetView showGridLines="0" view="pageBreakPreview" zoomScale="75" zoomScaleNormal="55" zoomScaleSheetLayoutView="75" workbookViewId="0">
      <selection activeCell="AT2" sqref="AT2:BI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25" t="s">
        <v>195</v>
      </c>
      <c r="AU1" s="326"/>
      <c r="AV1" s="326"/>
      <c r="AW1" s="326"/>
      <c r="AX1" s="326"/>
      <c r="AY1" s="326"/>
      <c r="AZ1" s="326"/>
      <c r="BA1" s="326"/>
      <c r="BB1" s="326"/>
      <c r="BC1" s="326"/>
      <c r="BD1" s="326"/>
      <c r="BE1" s="326"/>
      <c r="BF1" s="326"/>
      <c r="BG1" s="326"/>
      <c r="BH1" s="326"/>
      <c r="BI1" s="326"/>
      <c r="BJ1" s="9" t="s">
        <v>2</v>
      </c>
    </row>
    <row r="2" spans="2:67" s="8" customFormat="1" ht="20.25" customHeight="1" x14ac:dyDescent="0.4">
      <c r="J2" s="7"/>
      <c r="M2" s="7"/>
      <c r="N2" s="7"/>
      <c r="P2" s="9"/>
      <c r="Q2" s="9"/>
      <c r="R2" s="9"/>
      <c r="S2" s="9"/>
      <c r="T2" s="9"/>
      <c r="U2" s="9"/>
      <c r="V2" s="9"/>
      <c r="W2" s="9"/>
      <c r="AB2" s="139" t="s">
        <v>27</v>
      </c>
      <c r="AC2" s="327">
        <v>3</v>
      </c>
      <c r="AD2" s="327"/>
      <c r="AE2" s="139" t="s">
        <v>28</v>
      </c>
      <c r="AF2" s="328">
        <f>IF(AC2=0,"",YEAR(DATE(2018+AC2,1,1)))</f>
        <v>2021</v>
      </c>
      <c r="AG2" s="328"/>
      <c r="AH2" s="140" t="s">
        <v>29</v>
      </c>
      <c r="AI2" s="140" t="s">
        <v>1</v>
      </c>
      <c r="AJ2" s="327">
        <v>4</v>
      </c>
      <c r="AK2" s="327"/>
      <c r="AL2" s="140" t="s">
        <v>24</v>
      </c>
      <c r="AS2" s="9" t="s">
        <v>31</v>
      </c>
      <c r="AT2" s="327" t="s">
        <v>153</v>
      </c>
      <c r="AU2" s="327"/>
      <c r="AV2" s="327"/>
      <c r="AW2" s="327"/>
      <c r="AX2" s="327"/>
      <c r="AY2" s="327"/>
      <c r="AZ2" s="327"/>
      <c r="BA2" s="327"/>
      <c r="BB2" s="327"/>
      <c r="BC2" s="327"/>
      <c r="BD2" s="327"/>
      <c r="BE2" s="327"/>
      <c r="BF2" s="327"/>
      <c r="BG2" s="327"/>
      <c r="BH2" s="327"/>
      <c r="BI2" s="327"/>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9" t="s">
        <v>175</v>
      </c>
      <c r="BF3" s="330"/>
      <c r="BG3" s="330"/>
      <c r="BH3" s="331"/>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29" t="s">
        <v>176</v>
      </c>
      <c r="BF4" s="330"/>
      <c r="BG4" s="330"/>
      <c r="BH4" s="331"/>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52">
        <v>40</v>
      </c>
      <c r="BB6" s="353"/>
      <c r="BC6" s="2" t="s">
        <v>22</v>
      </c>
      <c r="BD6" s="6"/>
      <c r="BE6" s="352">
        <v>160</v>
      </c>
      <c r="BF6" s="353"/>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4">
        <f>DAY(EOMONTH(DATE(AF2,AJ2,1),0))</f>
        <v>30</v>
      </c>
      <c r="BF8" s="355"/>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8" t="s">
        <v>20</v>
      </c>
      <c r="C10" s="291" t="s">
        <v>193</v>
      </c>
      <c r="D10" s="292"/>
      <c r="E10" s="183"/>
      <c r="F10" s="180"/>
      <c r="G10" s="183"/>
      <c r="H10" s="180"/>
      <c r="I10" s="297" t="s">
        <v>237</v>
      </c>
      <c r="J10" s="298"/>
      <c r="K10" s="303" t="s">
        <v>238</v>
      </c>
      <c r="L10" s="304"/>
      <c r="M10" s="304"/>
      <c r="N10" s="292"/>
      <c r="O10" s="303" t="s">
        <v>239</v>
      </c>
      <c r="P10" s="304"/>
      <c r="Q10" s="304"/>
      <c r="R10" s="304"/>
      <c r="S10" s="292"/>
      <c r="T10" s="195"/>
      <c r="U10" s="195"/>
      <c r="V10" s="196"/>
      <c r="W10" s="332" t="s">
        <v>240</v>
      </c>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4" t="str">
        <f>IF(BE3="４週","(9)1～4週目の勤務時間数合計","(10)1か月の勤務時間数　合計")</f>
        <v>(9)1～4週目の勤務時間数合計</v>
      </c>
      <c r="BC10" s="335"/>
      <c r="BD10" s="340" t="s">
        <v>241</v>
      </c>
      <c r="BE10" s="341"/>
      <c r="BF10" s="291" t="s">
        <v>242</v>
      </c>
      <c r="BG10" s="304"/>
      <c r="BH10" s="304"/>
      <c r="BI10" s="304"/>
      <c r="BJ10" s="346"/>
    </row>
    <row r="11" spans="2:67" ht="20.25" customHeight="1" x14ac:dyDescent="0.4">
      <c r="B11" s="289"/>
      <c r="C11" s="293"/>
      <c r="D11" s="294"/>
      <c r="E11" s="184"/>
      <c r="F11" s="181"/>
      <c r="G11" s="184"/>
      <c r="H11" s="181"/>
      <c r="I11" s="299"/>
      <c r="J11" s="300"/>
      <c r="K11" s="305"/>
      <c r="L11" s="306"/>
      <c r="M11" s="306"/>
      <c r="N11" s="294"/>
      <c r="O11" s="305"/>
      <c r="P11" s="306"/>
      <c r="Q11" s="306"/>
      <c r="R11" s="306"/>
      <c r="S11" s="294"/>
      <c r="T11" s="197"/>
      <c r="U11" s="197"/>
      <c r="V11" s="198"/>
      <c r="W11" s="349" t="s">
        <v>11</v>
      </c>
      <c r="X11" s="349"/>
      <c r="Y11" s="349"/>
      <c r="Z11" s="349"/>
      <c r="AA11" s="349"/>
      <c r="AB11" s="349"/>
      <c r="AC11" s="350"/>
      <c r="AD11" s="351" t="s">
        <v>12</v>
      </c>
      <c r="AE11" s="349"/>
      <c r="AF11" s="349"/>
      <c r="AG11" s="349"/>
      <c r="AH11" s="349"/>
      <c r="AI11" s="349"/>
      <c r="AJ11" s="350"/>
      <c r="AK11" s="351" t="s">
        <v>13</v>
      </c>
      <c r="AL11" s="349"/>
      <c r="AM11" s="349"/>
      <c r="AN11" s="349"/>
      <c r="AO11" s="349"/>
      <c r="AP11" s="349"/>
      <c r="AQ11" s="350"/>
      <c r="AR11" s="351" t="s">
        <v>14</v>
      </c>
      <c r="AS11" s="349"/>
      <c r="AT11" s="349"/>
      <c r="AU11" s="349"/>
      <c r="AV11" s="349"/>
      <c r="AW11" s="349"/>
      <c r="AX11" s="350"/>
      <c r="AY11" s="351" t="s">
        <v>15</v>
      </c>
      <c r="AZ11" s="349"/>
      <c r="BA11" s="349"/>
      <c r="BB11" s="336"/>
      <c r="BC11" s="337"/>
      <c r="BD11" s="342"/>
      <c r="BE11" s="343"/>
      <c r="BF11" s="293"/>
      <c r="BG11" s="306"/>
      <c r="BH11" s="306"/>
      <c r="BI11" s="306"/>
      <c r="BJ11" s="347"/>
    </row>
    <row r="12" spans="2:67" ht="20.25" customHeight="1" x14ac:dyDescent="0.4">
      <c r="B12" s="289"/>
      <c r="C12" s="293"/>
      <c r="D12" s="294"/>
      <c r="E12" s="184"/>
      <c r="F12" s="181"/>
      <c r="G12" s="184"/>
      <c r="H12" s="181"/>
      <c r="I12" s="299"/>
      <c r="J12" s="300"/>
      <c r="K12" s="305"/>
      <c r="L12" s="306"/>
      <c r="M12" s="306"/>
      <c r="N12" s="294"/>
      <c r="O12" s="305"/>
      <c r="P12" s="306"/>
      <c r="Q12" s="306"/>
      <c r="R12" s="306"/>
      <c r="S12" s="294"/>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36"/>
      <c r="BC12" s="337"/>
      <c r="BD12" s="342"/>
      <c r="BE12" s="343"/>
      <c r="BF12" s="293"/>
      <c r="BG12" s="306"/>
      <c r="BH12" s="306"/>
      <c r="BI12" s="306"/>
      <c r="BJ12" s="347"/>
    </row>
    <row r="13" spans="2:67" ht="20.25" hidden="1" customHeight="1" x14ac:dyDescent="0.4">
      <c r="B13" s="289"/>
      <c r="C13" s="293"/>
      <c r="D13" s="294"/>
      <c r="E13" s="184"/>
      <c r="F13" s="181"/>
      <c r="G13" s="184"/>
      <c r="H13" s="181"/>
      <c r="I13" s="299"/>
      <c r="J13" s="300"/>
      <c r="K13" s="305"/>
      <c r="L13" s="306"/>
      <c r="M13" s="306"/>
      <c r="N13" s="294"/>
      <c r="O13" s="305"/>
      <c r="P13" s="306"/>
      <c r="Q13" s="306"/>
      <c r="R13" s="306"/>
      <c r="S13" s="294"/>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36"/>
      <c r="BC13" s="337"/>
      <c r="BD13" s="342"/>
      <c r="BE13" s="343"/>
      <c r="BF13" s="293"/>
      <c r="BG13" s="306"/>
      <c r="BH13" s="306"/>
      <c r="BI13" s="306"/>
      <c r="BJ13" s="347"/>
    </row>
    <row r="14" spans="2:67" ht="20.25" customHeight="1" thickBot="1" x14ac:dyDescent="0.45">
      <c r="B14" s="290"/>
      <c r="C14" s="295"/>
      <c r="D14" s="296"/>
      <c r="E14" s="185"/>
      <c r="F14" s="182"/>
      <c r="G14" s="185"/>
      <c r="H14" s="182"/>
      <c r="I14" s="301"/>
      <c r="J14" s="302"/>
      <c r="K14" s="307"/>
      <c r="L14" s="308"/>
      <c r="M14" s="308"/>
      <c r="N14" s="296"/>
      <c r="O14" s="307"/>
      <c r="P14" s="308"/>
      <c r="Q14" s="308"/>
      <c r="R14" s="308"/>
      <c r="S14" s="296"/>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38"/>
      <c r="BC14" s="339"/>
      <c r="BD14" s="344"/>
      <c r="BE14" s="345"/>
      <c r="BF14" s="295"/>
      <c r="BG14" s="308"/>
      <c r="BH14" s="308"/>
      <c r="BI14" s="308"/>
      <c r="BJ14" s="348"/>
    </row>
    <row r="15" spans="2:67" ht="20.25" customHeight="1" x14ac:dyDescent="0.4">
      <c r="B15" s="249">
        <f>B13+1</f>
        <v>1</v>
      </c>
      <c r="C15" s="319"/>
      <c r="D15" s="320"/>
      <c r="E15" s="158"/>
      <c r="F15" s="159"/>
      <c r="G15" s="158"/>
      <c r="H15" s="159"/>
      <c r="I15" s="321"/>
      <c r="J15" s="322"/>
      <c r="K15" s="323"/>
      <c r="L15" s="324"/>
      <c r="M15" s="324"/>
      <c r="N15" s="320"/>
      <c r="O15" s="309"/>
      <c r="P15" s="310"/>
      <c r="Q15" s="310"/>
      <c r="R15" s="310"/>
      <c r="S15" s="31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312"/>
      <c r="BC15" s="313"/>
      <c r="BD15" s="314"/>
      <c r="BE15" s="315"/>
      <c r="BF15" s="316"/>
      <c r="BG15" s="317"/>
      <c r="BH15" s="317"/>
      <c r="BI15" s="317"/>
      <c r="BJ15" s="318"/>
    </row>
    <row r="16" spans="2:67" ht="20.25" customHeight="1" x14ac:dyDescent="0.4">
      <c r="B16" s="269"/>
      <c r="C16" s="282"/>
      <c r="D16" s="283"/>
      <c r="E16" s="160"/>
      <c r="F16" s="161">
        <f>C15</f>
        <v>0</v>
      </c>
      <c r="G16" s="160"/>
      <c r="H16" s="161">
        <f>I15</f>
        <v>0</v>
      </c>
      <c r="I16" s="284"/>
      <c r="J16" s="285"/>
      <c r="K16" s="286"/>
      <c r="L16" s="287"/>
      <c r="M16" s="287"/>
      <c r="N16" s="283"/>
      <c r="O16" s="229"/>
      <c r="P16" s="230"/>
      <c r="Q16" s="230"/>
      <c r="R16" s="230"/>
      <c r="S16" s="231"/>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79">
        <f>IF($BE$3="４週",SUM(W16:AX16),IF($BE$3="暦月",SUM(W16:BA16),""))</f>
        <v>0</v>
      </c>
      <c r="BC16" s="280"/>
      <c r="BD16" s="281">
        <f>IF($BE$3="４週",BB16/4,IF($BE$3="暦月",(BB16/($BE$8/7)),""))</f>
        <v>0</v>
      </c>
      <c r="BE16" s="280"/>
      <c r="BF16" s="276"/>
      <c r="BG16" s="277"/>
      <c r="BH16" s="277"/>
      <c r="BI16" s="277"/>
      <c r="BJ16" s="278"/>
    </row>
    <row r="17" spans="2:62" ht="20.25" customHeight="1" x14ac:dyDescent="0.4">
      <c r="B17" s="249">
        <f>B15+1</f>
        <v>2</v>
      </c>
      <c r="C17" s="251"/>
      <c r="D17" s="252"/>
      <c r="E17" s="162"/>
      <c r="F17" s="163"/>
      <c r="G17" s="162"/>
      <c r="H17" s="163"/>
      <c r="I17" s="255"/>
      <c r="J17" s="256"/>
      <c r="K17" s="259"/>
      <c r="L17" s="260"/>
      <c r="M17" s="260"/>
      <c r="N17" s="252"/>
      <c r="O17" s="229"/>
      <c r="P17" s="230"/>
      <c r="Q17" s="230"/>
      <c r="R17" s="230"/>
      <c r="S17" s="231"/>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5"/>
      <c r="BC17" s="236"/>
      <c r="BD17" s="237"/>
      <c r="BE17" s="238"/>
      <c r="BF17" s="239"/>
      <c r="BG17" s="240"/>
      <c r="BH17" s="240"/>
      <c r="BI17" s="240"/>
      <c r="BJ17" s="241"/>
    </row>
    <row r="18" spans="2:62" ht="20.25" customHeight="1" x14ac:dyDescent="0.4">
      <c r="B18" s="269"/>
      <c r="C18" s="282"/>
      <c r="D18" s="283"/>
      <c r="E18" s="160"/>
      <c r="F18" s="161">
        <f>C17</f>
        <v>0</v>
      </c>
      <c r="G18" s="160"/>
      <c r="H18" s="161">
        <f>I17</f>
        <v>0</v>
      </c>
      <c r="I18" s="284"/>
      <c r="J18" s="285"/>
      <c r="K18" s="286"/>
      <c r="L18" s="287"/>
      <c r="M18" s="287"/>
      <c r="N18" s="283"/>
      <c r="O18" s="229"/>
      <c r="P18" s="230"/>
      <c r="Q18" s="230"/>
      <c r="R18" s="230"/>
      <c r="S18" s="231"/>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79">
        <f>IF($BE$3="４週",SUM(W18:AX18),IF($BE$3="暦月",SUM(W18:BA18),""))</f>
        <v>0</v>
      </c>
      <c r="BC18" s="280"/>
      <c r="BD18" s="281">
        <f>IF($BE$3="４週",BB18/4,IF($BE$3="暦月",(BB18/($BE$8/7)),""))</f>
        <v>0</v>
      </c>
      <c r="BE18" s="280"/>
      <c r="BF18" s="276"/>
      <c r="BG18" s="277"/>
      <c r="BH18" s="277"/>
      <c r="BI18" s="277"/>
      <c r="BJ18" s="278"/>
    </row>
    <row r="19" spans="2:62" ht="20.25" customHeight="1" x14ac:dyDescent="0.4">
      <c r="B19" s="249">
        <f>B17+1</f>
        <v>3</v>
      </c>
      <c r="C19" s="251"/>
      <c r="D19" s="252"/>
      <c r="E19" s="160"/>
      <c r="F19" s="161"/>
      <c r="G19" s="160"/>
      <c r="H19" s="161"/>
      <c r="I19" s="255"/>
      <c r="J19" s="256"/>
      <c r="K19" s="259"/>
      <c r="L19" s="260"/>
      <c r="M19" s="260"/>
      <c r="N19" s="252"/>
      <c r="O19" s="229"/>
      <c r="P19" s="230"/>
      <c r="Q19" s="230"/>
      <c r="R19" s="230"/>
      <c r="S19" s="231"/>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5"/>
      <c r="BC19" s="236"/>
      <c r="BD19" s="237"/>
      <c r="BE19" s="238"/>
      <c r="BF19" s="239"/>
      <c r="BG19" s="240"/>
      <c r="BH19" s="240"/>
      <c r="BI19" s="240"/>
      <c r="BJ19" s="241"/>
    </row>
    <row r="20" spans="2:62" ht="20.25" customHeight="1" x14ac:dyDescent="0.4">
      <c r="B20" s="269"/>
      <c r="C20" s="282"/>
      <c r="D20" s="283"/>
      <c r="E20" s="160"/>
      <c r="F20" s="161">
        <f>C19</f>
        <v>0</v>
      </c>
      <c r="G20" s="160"/>
      <c r="H20" s="161">
        <f>I19</f>
        <v>0</v>
      </c>
      <c r="I20" s="284"/>
      <c r="J20" s="285"/>
      <c r="K20" s="286"/>
      <c r="L20" s="287"/>
      <c r="M20" s="287"/>
      <c r="N20" s="283"/>
      <c r="O20" s="229"/>
      <c r="P20" s="230"/>
      <c r="Q20" s="230"/>
      <c r="R20" s="230"/>
      <c r="S20" s="231"/>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79">
        <f>IF($BE$3="４週",SUM(W20:AX20),IF($BE$3="暦月",SUM(W20:BA20),""))</f>
        <v>0</v>
      </c>
      <c r="BC20" s="280"/>
      <c r="BD20" s="281">
        <f>IF($BE$3="４週",BB20/4,IF($BE$3="暦月",(BB20/($BE$8/7)),""))</f>
        <v>0</v>
      </c>
      <c r="BE20" s="280"/>
      <c r="BF20" s="276"/>
      <c r="BG20" s="277"/>
      <c r="BH20" s="277"/>
      <c r="BI20" s="277"/>
      <c r="BJ20" s="278"/>
    </row>
    <row r="21" spans="2:62" ht="20.25" customHeight="1" x14ac:dyDescent="0.4">
      <c r="B21" s="249">
        <f>B19+1</f>
        <v>4</v>
      </c>
      <c r="C21" s="251"/>
      <c r="D21" s="252"/>
      <c r="E21" s="160"/>
      <c r="F21" s="161"/>
      <c r="G21" s="160"/>
      <c r="H21" s="161"/>
      <c r="I21" s="255"/>
      <c r="J21" s="256"/>
      <c r="K21" s="259"/>
      <c r="L21" s="260"/>
      <c r="M21" s="260"/>
      <c r="N21" s="252"/>
      <c r="O21" s="229"/>
      <c r="P21" s="230"/>
      <c r="Q21" s="230"/>
      <c r="R21" s="230"/>
      <c r="S21" s="231"/>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5"/>
      <c r="BC21" s="236"/>
      <c r="BD21" s="237"/>
      <c r="BE21" s="238"/>
      <c r="BF21" s="239"/>
      <c r="BG21" s="240"/>
      <c r="BH21" s="240"/>
      <c r="BI21" s="240"/>
      <c r="BJ21" s="241"/>
    </row>
    <row r="22" spans="2:62" ht="20.25" customHeight="1" x14ac:dyDescent="0.4">
      <c r="B22" s="269"/>
      <c r="C22" s="282"/>
      <c r="D22" s="283"/>
      <c r="E22" s="160"/>
      <c r="F22" s="161">
        <f>C21</f>
        <v>0</v>
      </c>
      <c r="G22" s="160"/>
      <c r="H22" s="161">
        <f>I21</f>
        <v>0</v>
      </c>
      <c r="I22" s="284"/>
      <c r="J22" s="285"/>
      <c r="K22" s="286"/>
      <c r="L22" s="287"/>
      <c r="M22" s="287"/>
      <c r="N22" s="283"/>
      <c r="O22" s="229"/>
      <c r="P22" s="230"/>
      <c r="Q22" s="230"/>
      <c r="R22" s="230"/>
      <c r="S22" s="231"/>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79">
        <f>IF($BE$3="４週",SUM(W22:AX22),IF($BE$3="暦月",SUM(W22:BA22),""))</f>
        <v>0</v>
      </c>
      <c r="BC22" s="280"/>
      <c r="BD22" s="281">
        <f>IF($BE$3="４週",BB22/4,IF($BE$3="暦月",(BB22/($BE$8/7)),""))</f>
        <v>0</v>
      </c>
      <c r="BE22" s="280"/>
      <c r="BF22" s="276"/>
      <c r="BG22" s="277"/>
      <c r="BH22" s="277"/>
      <c r="BI22" s="277"/>
      <c r="BJ22" s="278"/>
    </row>
    <row r="23" spans="2:62" ht="20.25" customHeight="1" x14ac:dyDescent="0.4">
      <c r="B23" s="249">
        <f>B21+1</f>
        <v>5</v>
      </c>
      <c r="C23" s="251"/>
      <c r="D23" s="252"/>
      <c r="E23" s="160"/>
      <c r="F23" s="161"/>
      <c r="G23" s="160"/>
      <c r="H23" s="161"/>
      <c r="I23" s="255"/>
      <c r="J23" s="256"/>
      <c r="K23" s="259"/>
      <c r="L23" s="260"/>
      <c r="M23" s="260"/>
      <c r="N23" s="252"/>
      <c r="O23" s="229"/>
      <c r="P23" s="230"/>
      <c r="Q23" s="230"/>
      <c r="R23" s="230"/>
      <c r="S23" s="231"/>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5"/>
      <c r="BC23" s="236"/>
      <c r="BD23" s="237"/>
      <c r="BE23" s="238"/>
      <c r="BF23" s="239"/>
      <c r="BG23" s="240"/>
      <c r="BH23" s="240"/>
      <c r="BI23" s="240"/>
      <c r="BJ23" s="241"/>
    </row>
    <row r="24" spans="2:62" ht="20.25" customHeight="1" x14ac:dyDescent="0.4">
      <c r="B24" s="269"/>
      <c r="C24" s="282"/>
      <c r="D24" s="283"/>
      <c r="E24" s="160"/>
      <c r="F24" s="161">
        <f>C23</f>
        <v>0</v>
      </c>
      <c r="G24" s="160"/>
      <c r="H24" s="161">
        <f>I23</f>
        <v>0</v>
      </c>
      <c r="I24" s="284"/>
      <c r="J24" s="285"/>
      <c r="K24" s="286"/>
      <c r="L24" s="287"/>
      <c r="M24" s="287"/>
      <c r="N24" s="283"/>
      <c r="O24" s="229"/>
      <c r="P24" s="230"/>
      <c r="Q24" s="230"/>
      <c r="R24" s="230"/>
      <c r="S24" s="231"/>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79">
        <f>IF($BE$3="４週",SUM(W24:AX24),IF($BE$3="暦月",SUM(W24:BA24),""))</f>
        <v>0</v>
      </c>
      <c r="BC24" s="280"/>
      <c r="BD24" s="281">
        <f>IF($BE$3="４週",BB24/4,IF($BE$3="暦月",(BB24/($BE$8/7)),""))</f>
        <v>0</v>
      </c>
      <c r="BE24" s="280"/>
      <c r="BF24" s="276"/>
      <c r="BG24" s="277"/>
      <c r="BH24" s="277"/>
      <c r="BI24" s="277"/>
      <c r="BJ24" s="278"/>
    </row>
    <row r="25" spans="2:62" ht="20.25" customHeight="1" x14ac:dyDescent="0.4">
      <c r="B25" s="249">
        <f>B23+1</f>
        <v>6</v>
      </c>
      <c r="C25" s="251"/>
      <c r="D25" s="252"/>
      <c r="E25" s="160"/>
      <c r="F25" s="161"/>
      <c r="G25" s="160"/>
      <c r="H25" s="161"/>
      <c r="I25" s="255"/>
      <c r="J25" s="256"/>
      <c r="K25" s="259"/>
      <c r="L25" s="260"/>
      <c r="M25" s="260"/>
      <c r="N25" s="252"/>
      <c r="O25" s="229"/>
      <c r="P25" s="230"/>
      <c r="Q25" s="230"/>
      <c r="R25" s="230"/>
      <c r="S25" s="231"/>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5"/>
      <c r="BC25" s="236"/>
      <c r="BD25" s="237"/>
      <c r="BE25" s="238"/>
      <c r="BF25" s="239"/>
      <c r="BG25" s="240"/>
      <c r="BH25" s="240"/>
      <c r="BI25" s="240"/>
      <c r="BJ25" s="241"/>
    </row>
    <row r="26" spans="2:62" ht="20.25" customHeight="1" x14ac:dyDescent="0.4">
      <c r="B26" s="269"/>
      <c r="C26" s="282"/>
      <c r="D26" s="283"/>
      <c r="E26" s="160"/>
      <c r="F26" s="161">
        <f>C25</f>
        <v>0</v>
      </c>
      <c r="G26" s="160"/>
      <c r="H26" s="161">
        <f>I25</f>
        <v>0</v>
      </c>
      <c r="I26" s="284"/>
      <c r="J26" s="285"/>
      <c r="K26" s="286"/>
      <c r="L26" s="287"/>
      <c r="M26" s="287"/>
      <c r="N26" s="283"/>
      <c r="O26" s="229"/>
      <c r="P26" s="230"/>
      <c r="Q26" s="230"/>
      <c r="R26" s="230"/>
      <c r="S26" s="231"/>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79">
        <f>IF($BE$3="４週",SUM(W26:AX26),IF($BE$3="暦月",SUM(W26:BA26),""))</f>
        <v>0</v>
      </c>
      <c r="BC26" s="280"/>
      <c r="BD26" s="281">
        <f>IF($BE$3="４週",BB26/4,IF($BE$3="暦月",(BB26/($BE$8/7)),""))</f>
        <v>0</v>
      </c>
      <c r="BE26" s="280"/>
      <c r="BF26" s="276"/>
      <c r="BG26" s="277"/>
      <c r="BH26" s="277"/>
      <c r="BI26" s="277"/>
      <c r="BJ26" s="278"/>
    </row>
    <row r="27" spans="2:62" ht="20.25" customHeight="1" x14ac:dyDescent="0.4">
      <c r="B27" s="249">
        <f>B25+1</f>
        <v>7</v>
      </c>
      <c r="C27" s="251"/>
      <c r="D27" s="252"/>
      <c r="E27" s="160"/>
      <c r="F27" s="161"/>
      <c r="G27" s="160"/>
      <c r="H27" s="161"/>
      <c r="I27" s="255"/>
      <c r="J27" s="256"/>
      <c r="K27" s="259"/>
      <c r="L27" s="260"/>
      <c r="M27" s="260"/>
      <c r="N27" s="252"/>
      <c r="O27" s="229"/>
      <c r="P27" s="230"/>
      <c r="Q27" s="230"/>
      <c r="R27" s="230"/>
      <c r="S27" s="231"/>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5"/>
      <c r="BC27" s="236"/>
      <c r="BD27" s="237"/>
      <c r="BE27" s="238"/>
      <c r="BF27" s="239"/>
      <c r="BG27" s="240"/>
      <c r="BH27" s="240"/>
      <c r="BI27" s="240"/>
      <c r="BJ27" s="241"/>
    </row>
    <row r="28" spans="2:62" ht="20.25" customHeight="1" x14ac:dyDescent="0.4">
      <c r="B28" s="269"/>
      <c r="C28" s="282"/>
      <c r="D28" s="283"/>
      <c r="E28" s="160"/>
      <c r="F28" s="161">
        <f>C27</f>
        <v>0</v>
      </c>
      <c r="G28" s="160"/>
      <c r="H28" s="161">
        <f>I27</f>
        <v>0</v>
      </c>
      <c r="I28" s="284"/>
      <c r="J28" s="285"/>
      <c r="K28" s="286"/>
      <c r="L28" s="287"/>
      <c r="M28" s="287"/>
      <c r="N28" s="283"/>
      <c r="O28" s="229"/>
      <c r="P28" s="230"/>
      <c r="Q28" s="230"/>
      <c r="R28" s="230"/>
      <c r="S28" s="231"/>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79">
        <f>IF($BE$3="４週",SUM(W28:AX28),IF($BE$3="暦月",SUM(W28:BA28),""))</f>
        <v>0</v>
      </c>
      <c r="BC28" s="280"/>
      <c r="BD28" s="281">
        <f>IF($BE$3="４週",BB28/4,IF($BE$3="暦月",(BB28/($BE$8/7)),""))</f>
        <v>0</v>
      </c>
      <c r="BE28" s="280"/>
      <c r="BF28" s="276"/>
      <c r="BG28" s="277"/>
      <c r="BH28" s="277"/>
      <c r="BI28" s="277"/>
      <c r="BJ28" s="278"/>
    </row>
    <row r="29" spans="2:62" ht="20.25" customHeight="1" x14ac:dyDescent="0.4">
      <c r="B29" s="249">
        <f>B27+1</f>
        <v>8</v>
      </c>
      <c r="C29" s="251"/>
      <c r="D29" s="252"/>
      <c r="E29" s="160"/>
      <c r="F29" s="161"/>
      <c r="G29" s="160"/>
      <c r="H29" s="161"/>
      <c r="I29" s="255"/>
      <c r="J29" s="256"/>
      <c r="K29" s="259"/>
      <c r="L29" s="260"/>
      <c r="M29" s="260"/>
      <c r="N29" s="252"/>
      <c r="O29" s="229"/>
      <c r="P29" s="230"/>
      <c r="Q29" s="230"/>
      <c r="R29" s="230"/>
      <c r="S29" s="231"/>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5"/>
      <c r="BC29" s="236"/>
      <c r="BD29" s="237"/>
      <c r="BE29" s="238"/>
      <c r="BF29" s="239"/>
      <c r="BG29" s="240"/>
      <c r="BH29" s="240"/>
      <c r="BI29" s="240"/>
      <c r="BJ29" s="241"/>
    </row>
    <row r="30" spans="2:62" ht="20.25" customHeight="1" x14ac:dyDescent="0.4">
      <c r="B30" s="269"/>
      <c r="C30" s="282"/>
      <c r="D30" s="283"/>
      <c r="E30" s="160"/>
      <c r="F30" s="161">
        <f>C29</f>
        <v>0</v>
      </c>
      <c r="G30" s="160"/>
      <c r="H30" s="161">
        <f>I29</f>
        <v>0</v>
      </c>
      <c r="I30" s="284"/>
      <c r="J30" s="285"/>
      <c r="K30" s="286"/>
      <c r="L30" s="287"/>
      <c r="M30" s="287"/>
      <c r="N30" s="283"/>
      <c r="O30" s="229"/>
      <c r="P30" s="230"/>
      <c r="Q30" s="230"/>
      <c r="R30" s="230"/>
      <c r="S30" s="231"/>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79">
        <f>IF($BE$3="４週",SUM(W30:AX30),IF($BE$3="暦月",SUM(W30:BA30),""))</f>
        <v>0</v>
      </c>
      <c r="BC30" s="280"/>
      <c r="BD30" s="281">
        <f>IF($BE$3="４週",BB30/4,IF($BE$3="暦月",(BB30/($BE$8/7)),""))</f>
        <v>0</v>
      </c>
      <c r="BE30" s="280"/>
      <c r="BF30" s="276"/>
      <c r="BG30" s="277"/>
      <c r="BH30" s="277"/>
      <c r="BI30" s="277"/>
      <c r="BJ30" s="278"/>
    </row>
    <row r="31" spans="2:62" ht="20.25" customHeight="1" x14ac:dyDescent="0.4">
      <c r="B31" s="249">
        <f>B29+1</f>
        <v>9</v>
      </c>
      <c r="C31" s="251"/>
      <c r="D31" s="252"/>
      <c r="E31" s="160"/>
      <c r="F31" s="161"/>
      <c r="G31" s="160"/>
      <c r="H31" s="161"/>
      <c r="I31" s="255"/>
      <c r="J31" s="256"/>
      <c r="K31" s="259"/>
      <c r="L31" s="260"/>
      <c r="M31" s="260"/>
      <c r="N31" s="252"/>
      <c r="O31" s="229"/>
      <c r="P31" s="230"/>
      <c r="Q31" s="230"/>
      <c r="R31" s="230"/>
      <c r="S31" s="231"/>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5"/>
      <c r="BC31" s="236"/>
      <c r="BD31" s="237"/>
      <c r="BE31" s="238"/>
      <c r="BF31" s="239"/>
      <c r="BG31" s="240"/>
      <c r="BH31" s="240"/>
      <c r="BI31" s="240"/>
      <c r="BJ31" s="241"/>
    </row>
    <row r="32" spans="2:62" ht="20.25" customHeight="1" x14ac:dyDescent="0.4">
      <c r="B32" s="269"/>
      <c r="C32" s="282"/>
      <c r="D32" s="283"/>
      <c r="E32" s="160"/>
      <c r="F32" s="161">
        <f>C31</f>
        <v>0</v>
      </c>
      <c r="G32" s="160"/>
      <c r="H32" s="161">
        <f>I31</f>
        <v>0</v>
      </c>
      <c r="I32" s="284"/>
      <c r="J32" s="285"/>
      <c r="K32" s="286"/>
      <c r="L32" s="287"/>
      <c r="M32" s="287"/>
      <c r="N32" s="283"/>
      <c r="O32" s="229"/>
      <c r="P32" s="230"/>
      <c r="Q32" s="230"/>
      <c r="R32" s="230"/>
      <c r="S32" s="231"/>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79">
        <f>IF($BE$3="４週",SUM(W32:AX32),IF($BE$3="暦月",SUM(W32:BA32),""))</f>
        <v>0</v>
      </c>
      <c r="BC32" s="280"/>
      <c r="BD32" s="281">
        <f>IF($BE$3="４週",BB32/4,IF($BE$3="暦月",(BB32/($BE$8/7)),""))</f>
        <v>0</v>
      </c>
      <c r="BE32" s="280"/>
      <c r="BF32" s="276"/>
      <c r="BG32" s="277"/>
      <c r="BH32" s="277"/>
      <c r="BI32" s="277"/>
      <c r="BJ32" s="278"/>
    </row>
    <row r="33" spans="2:62" ht="20.25" customHeight="1" x14ac:dyDescent="0.4">
      <c r="B33" s="249">
        <f>B31+1</f>
        <v>10</v>
      </c>
      <c r="C33" s="251"/>
      <c r="D33" s="252"/>
      <c r="E33" s="160"/>
      <c r="F33" s="161"/>
      <c r="G33" s="160"/>
      <c r="H33" s="161"/>
      <c r="I33" s="255"/>
      <c r="J33" s="256"/>
      <c r="K33" s="259"/>
      <c r="L33" s="260"/>
      <c r="M33" s="260"/>
      <c r="N33" s="252"/>
      <c r="O33" s="229"/>
      <c r="P33" s="230"/>
      <c r="Q33" s="230"/>
      <c r="R33" s="230"/>
      <c r="S33" s="231"/>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5"/>
      <c r="BC33" s="236"/>
      <c r="BD33" s="237"/>
      <c r="BE33" s="238"/>
      <c r="BF33" s="239"/>
      <c r="BG33" s="240"/>
      <c r="BH33" s="240"/>
      <c r="BI33" s="240"/>
      <c r="BJ33" s="241"/>
    </row>
    <row r="34" spans="2:62" ht="20.25" customHeight="1" x14ac:dyDescent="0.4">
      <c r="B34" s="269"/>
      <c r="C34" s="282"/>
      <c r="D34" s="283"/>
      <c r="E34" s="160"/>
      <c r="F34" s="161">
        <f>C33</f>
        <v>0</v>
      </c>
      <c r="G34" s="160"/>
      <c r="H34" s="161">
        <f>I33</f>
        <v>0</v>
      </c>
      <c r="I34" s="284"/>
      <c r="J34" s="285"/>
      <c r="K34" s="286"/>
      <c r="L34" s="287"/>
      <c r="M34" s="287"/>
      <c r="N34" s="283"/>
      <c r="O34" s="229"/>
      <c r="P34" s="230"/>
      <c r="Q34" s="230"/>
      <c r="R34" s="230"/>
      <c r="S34" s="231"/>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79">
        <f>IF($BE$3="４週",SUM(W34:AX34),IF($BE$3="暦月",SUM(W34:BA34),""))</f>
        <v>0</v>
      </c>
      <c r="BC34" s="280"/>
      <c r="BD34" s="281">
        <f>IF($BE$3="４週",BB34/4,IF($BE$3="暦月",(BB34/($BE$8/7)),""))</f>
        <v>0</v>
      </c>
      <c r="BE34" s="280"/>
      <c r="BF34" s="276"/>
      <c r="BG34" s="277"/>
      <c r="BH34" s="277"/>
      <c r="BI34" s="277"/>
      <c r="BJ34" s="278"/>
    </row>
    <row r="35" spans="2:62" ht="20.25" customHeight="1" x14ac:dyDescent="0.4">
      <c r="B35" s="249">
        <f>B33+1</f>
        <v>11</v>
      </c>
      <c r="C35" s="251"/>
      <c r="D35" s="252"/>
      <c r="E35" s="160"/>
      <c r="F35" s="161"/>
      <c r="G35" s="160"/>
      <c r="H35" s="161"/>
      <c r="I35" s="255"/>
      <c r="J35" s="256"/>
      <c r="K35" s="259"/>
      <c r="L35" s="260"/>
      <c r="M35" s="260"/>
      <c r="N35" s="252"/>
      <c r="O35" s="229"/>
      <c r="P35" s="230"/>
      <c r="Q35" s="230"/>
      <c r="R35" s="230"/>
      <c r="S35" s="231"/>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5"/>
      <c r="BC35" s="236"/>
      <c r="BD35" s="237"/>
      <c r="BE35" s="238"/>
      <c r="BF35" s="239"/>
      <c r="BG35" s="240"/>
      <c r="BH35" s="240"/>
      <c r="BI35" s="240"/>
      <c r="BJ35" s="241"/>
    </row>
    <row r="36" spans="2:62" ht="20.25" customHeight="1" x14ac:dyDescent="0.4">
      <c r="B36" s="269"/>
      <c r="C36" s="282"/>
      <c r="D36" s="283"/>
      <c r="E36" s="160"/>
      <c r="F36" s="161">
        <f>C35</f>
        <v>0</v>
      </c>
      <c r="G36" s="160"/>
      <c r="H36" s="161">
        <f>I35</f>
        <v>0</v>
      </c>
      <c r="I36" s="284"/>
      <c r="J36" s="285"/>
      <c r="K36" s="286"/>
      <c r="L36" s="287"/>
      <c r="M36" s="287"/>
      <c r="N36" s="283"/>
      <c r="O36" s="229"/>
      <c r="P36" s="230"/>
      <c r="Q36" s="230"/>
      <c r="R36" s="230"/>
      <c r="S36" s="231"/>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79">
        <f>IF($BE$3="４週",SUM(W36:AX36),IF($BE$3="暦月",SUM(W36:BA36),""))</f>
        <v>0</v>
      </c>
      <c r="BC36" s="280"/>
      <c r="BD36" s="281">
        <f>IF($BE$3="４週",BB36/4,IF($BE$3="暦月",(BB36/($BE$8/7)),""))</f>
        <v>0</v>
      </c>
      <c r="BE36" s="280"/>
      <c r="BF36" s="276"/>
      <c r="BG36" s="277"/>
      <c r="BH36" s="277"/>
      <c r="BI36" s="277"/>
      <c r="BJ36" s="278"/>
    </row>
    <row r="37" spans="2:62" ht="20.25" customHeight="1" x14ac:dyDescent="0.4">
      <c r="B37" s="249">
        <f>B35+1</f>
        <v>12</v>
      </c>
      <c r="C37" s="251"/>
      <c r="D37" s="252"/>
      <c r="E37" s="160"/>
      <c r="F37" s="161"/>
      <c r="G37" s="160"/>
      <c r="H37" s="161"/>
      <c r="I37" s="255"/>
      <c r="J37" s="256"/>
      <c r="K37" s="259"/>
      <c r="L37" s="260"/>
      <c r="M37" s="260"/>
      <c r="N37" s="252"/>
      <c r="O37" s="229"/>
      <c r="P37" s="230"/>
      <c r="Q37" s="230"/>
      <c r="R37" s="230"/>
      <c r="S37" s="231"/>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5"/>
      <c r="BC37" s="236"/>
      <c r="BD37" s="237"/>
      <c r="BE37" s="238"/>
      <c r="BF37" s="239"/>
      <c r="BG37" s="240"/>
      <c r="BH37" s="240"/>
      <c r="BI37" s="240"/>
      <c r="BJ37" s="241"/>
    </row>
    <row r="38" spans="2:62" ht="20.25" customHeight="1" x14ac:dyDescent="0.4">
      <c r="B38" s="269"/>
      <c r="C38" s="282"/>
      <c r="D38" s="283"/>
      <c r="E38" s="160"/>
      <c r="F38" s="161">
        <f>C37</f>
        <v>0</v>
      </c>
      <c r="G38" s="160"/>
      <c r="H38" s="161">
        <f>I37</f>
        <v>0</v>
      </c>
      <c r="I38" s="284"/>
      <c r="J38" s="285"/>
      <c r="K38" s="286"/>
      <c r="L38" s="287"/>
      <c r="M38" s="287"/>
      <c r="N38" s="283"/>
      <c r="O38" s="229"/>
      <c r="P38" s="230"/>
      <c r="Q38" s="230"/>
      <c r="R38" s="230"/>
      <c r="S38" s="231"/>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79">
        <f>IF($BE$3="４週",SUM(W38:AX38),IF($BE$3="暦月",SUM(W38:BA38),""))</f>
        <v>0</v>
      </c>
      <c r="BC38" s="280"/>
      <c r="BD38" s="281">
        <f>IF($BE$3="４週",BB38/4,IF($BE$3="暦月",(BB38/($BE$8/7)),""))</f>
        <v>0</v>
      </c>
      <c r="BE38" s="280"/>
      <c r="BF38" s="276"/>
      <c r="BG38" s="277"/>
      <c r="BH38" s="277"/>
      <c r="BI38" s="277"/>
      <c r="BJ38" s="278"/>
    </row>
    <row r="39" spans="2:62" ht="20.25" customHeight="1" x14ac:dyDescent="0.4">
      <c r="B39" s="249">
        <f>B37+1</f>
        <v>13</v>
      </c>
      <c r="C39" s="251"/>
      <c r="D39" s="252"/>
      <c r="E39" s="160"/>
      <c r="F39" s="161"/>
      <c r="G39" s="160"/>
      <c r="H39" s="161"/>
      <c r="I39" s="255"/>
      <c r="J39" s="256"/>
      <c r="K39" s="259"/>
      <c r="L39" s="260"/>
      <c r="M39" s="260"/>
      <c r="N39" s="252"/>
      <c r="O39" s="229"/>
      <c r="P39" s="230"/>
      <c r="Q39" s="230"/>
      <c r="R39" s="230"/>
      <c r="S39" s="231"/>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5"/>
      <c r="BC39" s="236"/>
      <c r="BD39" s="237"/>
      <c r="BE39" s="238"/>
      <c r="BF39" s="239"/>
      <c r="BG39" s="240"/>
      <c r="BH39" s="240"/>
      <c r="BI39" s="240"/>
      <c r="BJ39" s="241"/>
    </row>
    <row r="40" spans="2:62" ht="20.25" customHeight="1" x14ac:dyDescent="0.4">
      <c r="B40" s="269"/>
      <c r="C40" s="282"/>
      <c r="D40" s="283"/>
      <c r="E40" s="160"/>
      <c r="F40" s="161">
        <f>C39</f>
        <v>0</v>
      </c>
      <c r="G40" s="160"/>
      <c r="H40" s="161">
        <f>I39</f>
        <v>0</v>
      </c>
      <c r="I40" s="284"/>
      <c r="J40" s="285"/>
      <c r="K40" s="286"/>
      <c r="L40" s="287"/>
      <c r="M40" s="287"/>
      <c r="N40" s="283"/>
      <c r="O40" s="229"/>
      <c r="P40" s="230"/>
      <c r="Q40" s="230"/>
      <c r="R40" s="230"/>
      <c r="S40" s="231"/>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79">
        <f>IF($BE$3="４週",SUM(W40:AX40),IF($BE$3="暦月",SUM(W40:BA40),""))</f>
        <v>0</v>
      </c>
      <c r="BC40" s="280"/>
      <c r="BD40" s="281">
        <f>IF($BE$3="４週",BB40/4,IF($BE$3="暦月",(BB40/($BE$8/7)),""))</f>
        <v>0</v>
      </c>
      <c r="BE40" s="280"/>
      <c r="BF40" s="276"/>
      <c r="BG40" s="277"/>
      <c r="BH40" s="277"/>
      <c r="BI40" s="277"/>
      <c r="BJ40" s="278"/>
    </row>
    <row r="41" spans="2:62" ht="20.25" customHeight="1" x14ac:dyDescent="0.4">
      <c r="B41" s="249">
        <f>B39+1</f>
        <v>14</v>
      </c>
      <c r="C41" s="251"/>
      <c r="D41" s="252"/>
      <c r="E41" s="160"/>
      <c r="F41" s="161"/>
      <c r="G41" s="160"/>
      <c r="H41" s="161"/>
      <c r="I41" s="255"/>
      <c r="J41" s="256"/>
      <c r="K41" s="259"/>
      <c r="L41" s="260"/>
      <c r="M41" s="260"/>
      <c r="N41" s="252"/>
      <c r="O41" s="229"/>
      <c r="P41" s="230"/>
      <c r="Q41" s="230"/>
      <c r="R41" s="230"/>
      <c r="S41" s="231"/>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5"/>
      <c r="BC41" s="236"/>
      <c r="BD41" s="237"/>
      <c r="BE41" s="238"/>
      <c r="BF41" s="239"/>
      <c r="BG41" s="240"/>
      <c r="BH41" s="240"/>
      <c r="BI41" s="240"/>
      <c r="BJ41" s="241"/>
    </row>
    <row r="42" spans="2:62" ht="20.25" customHeight="1" x14ac:dyDescent="0.4">
      <c r="B42" s="269"/>
      <c r="C42" s="282"/>
      <c r="D42" s="283"/>
      <c r="E42" s="160"/>
      <c r="F42" s="161">
        <f>C41</f>
        <v>0</v>
      </c>
      <c r="G42" s="160"/>
      <c r="H42" s="161">
        <f>I41</f>
        <v>0</v>
      </c>
      <c r="I42" s="284"/>
      <c r="J42" s="285"/>
      <c r="K42" s="286"/>
      <c r="L42" s="287"/>
      <c r="M42" s="287"/>
      <c r="N42" s="283"/>
      <c r="O42" s="229"/>
      <c r="P42" s="230"/>
      <c r="Q42" s="230"/>
      <c r="R42" s="230"/>
      <c r="S42" s="231"/>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79">
        <f>IF($BE$3="４週",SUM(W42:AX42),IF($BE$3="暦月",SUM(W42:BA42),""))</f>
        <v>0</v>
      </c>
      <c r="BC42" s="280"/>
      <c r="BD42" s="281">
        <f>IF($BE$3="４週",BB42/4,IF($BE$3="暦月",(BB42/($BE$8/7)),""))</f>
        <v>0</v>
      </c>
      <c r="BE42" s="280"/>
      <c r="BF42" s="276"/>
      <c r="BG42" s="277"/>
      <c r="BH42" s="277"/>
      <c r="BI42" s="277"/>
      <c r="BJ42" s="278"/>
    </row>
    <row r="43" spans="2:62" ht="20.25" customHeight="1" x14ac:dyDescent="0.4">
      <c r="B43" s="249">
        <f>B41+1</f>
        <v>15</v>
      </c>
      <c r="C43" s="251"/>
      <c r="D43" s="252"/>
      <c r="E43" s="160"/>
      <c r="F43" s="161"/>
      <c r="G43" s="160"/>
      <c r="H43" s="161"/>
      <c r="I43" s="255"/>
      <c r="J43" s="256"/>
      <c r="K43" s="259"/>
      <c r="L43" s="260"/>
      <c r="M43" s="260"/>
      <c r="N43" s="252"/>
      <c r="O43" s="229"/>
      <c r="P43" s="230"/>
      <c r="Q43" s="230"/>
      <c r="R43" s="230"/>
      <c r="S43" s="231"/>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5"/>
      <c r="BC43" s="236"/>
      <c r="BD43" s="237"/>
      <c r="BE43" s="238"/>
      <c r="BF43" s="239"/>
      <c r="BG43" s="240"/>
      <c r="BH43" s="240"/>
      <c r="BI43" s="240"/>
      <c r="BJ43" s="241"/>
    </row>
    <row r="44" spans="2:62" ht="20.25" customHeight="1" x14ac:dyDescent="0.4">
      <c r="B44" s="269"/>
      <c r="C44" s="282"/>
      <c r="D44" s="283"/>
      <c r="E44" s="160"/>
      <c r="F44" s="161">
        <f>C43</f>
        <v>0</v>
      </c>
      <c r="G44" s="160"/>
      <c r="H44" s="161">
        <f>I43</f>
        <v>0</v>
      </c>
      <c r="I44" s="284"/>
      <c r="J44" s="285"/>
      <c r="K44" s="286"/>
      <c r="L44" s="287"/>
      <c r="M44" s="287"/>
      <c r="N44" s="283"/>
      <c r="O44" s="229"/>
      <c r="P44" s="230"/>
      <c r="Q44" s="230"/>
      <c r="R44" s="230"/>
      <c r="S44" s="231"/>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79">
        <f>IF($BE$3="４週",SUM(W44:AX44),IF($BE$3="暦月",SUM(W44:BA44),""))</f>
        <v>0</v>
      </c>
      <c r="BC44" s="280"/>
      <c r="BD44" s="281">
        <f>IF($BE$3="４週",BB44/4,IF($BE$3="暦月",(BB44/($BE$8/7)),""))</f>
        <v>0</v>
      </c>
      <c r="BE44" s="280"/>
      <c r="BF44" s="276"/>
      <c r="BG44" s="277"/>
      <c r="BH44" s="277"/>
      <c r="BI44" s="277"/>
      <c r="BJ44" s="278"/>
    </row>
    <row r="45" spans="2:62" ht="20.25" customHeight="1" x14ac:dyDescent="0.4">
      <c r="B45" s="249">
        <f>B43+1</f>
        <v>16</v>
      </c>
      <c r="C45" s="251"/>
      <c r="D45" s="252"/>
      <c r="E45" s="160"/>
      <c r="F45" s="161"/>
      <c r="G45" s="160"/>
      <c r="H45" s="161"/>
      <c r="I45" s="255"/>
      <c r="J45" s="256"/>
      <c r="K45" s="259"/>
      <c r="L45" s="260"/>
      <c r="M45" s="260"/>
      <c r="N45" s="252"/>
      <c r="O45" s="229"/>
      <c r="P45" s="230"/>
      <c r="Q45" s="230"/>
      <c r="R45" s="230"/>
      <c r="S45" s="231"/>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5"/>
      <c r="BC45" s="236"/>
      <c r="BD45" s="237"/>
      <c r="BE45" s="238"/>
      <c r="BF45" s="239"/>
      <c r="BG45" s="240"/>
      <c r="BH45" s="240"/>
      <c r="BI45" s="240"/>
      <c r="BJ45" s="241"/>
    </row>
    <row r="46" spans="2:62" ht="20.25" customHeight="1" x14ac:dyDescent="0.4">
      <c r="B46" s="269"/>
      <c r="C46" s="282"/>
      <c r="D46" s="283"/>
      <c r="E46" s="160"/>
      <c r="F46" s="161">
        <f>C45</f>
        <v>0</v>
      </c>
      <c r="G46" s="160"/>
      <c r="H46" s="161">
        <f>I45</f>
        <v>0</v>
      </c>
      <c r="I46" s="284"/>
      <c r="J46" s="285"/>
      <c r="K46" s="286"/>
      <c r="L46" s="287"/>
      <c r="M46" s="287"/>
      <c r="N46" s="283"/>
      <c r="O46" s="229"/>
      <c r="P46" s="230"/>
      <c r="Q46" s="230"/>
      <c r="R46" s="230"/>
      <c r="S46" s="231"/>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79">
        <f>IF($BE$3="４週",SUM(W46:AX46),IF($BE$3="暦月",SUM(W46:BA46),""))</f>
        <v>0</v>
      </c>
      <c r="BC46" s="280"/>
      <c r="BD46" s="281">
        <f>IF($BE$3="４週",BB46/4,IF($BE$3="暦月",(BB46/($BE$8/7)),""))</f>
        <v>0</v>
      </c>
      <c r="BE46" s="280"/>
      <c r="BF46" s="276"/>
      <c r="BG46" s="277"/>
      <c r="BH46" s="277"/>
      <c r="BI46" s="277"/>
      <c r="BJ46" s="278"/>
    </row>
    <row r="47" spans="2:62" ht="20.25" customHeight="1" x14ac:dyDescent="0.4">
      <c r="B47" s="249">
        <f>B45+1</f>
        <v>17</v>
      </c>
      <c r="C47" s="251"/>
      <c r="D47" s="252"/>
      <c r="E47" s="160"/>
      <c r="F47" s="161"/>
      <c r="G47" s="160"/>
      <c r="H47" s="161"/>
      <c r="I47" s="255"/>
      <c r="J47" s="256"/>
      <c r="K47" s="259"/>
      <c r="L47" s="260"/>
      <c r="M47" s="260"/>
      <c r="N47" s="252"/>
      <c r="O47" s="229"/>
      <c r="P47" s="230"/>
      <c r="Q47" s="230"/>
      <c r="R47" s="230"/>
      <c r="S47" s="231"/>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5"/>
      <c r="BC47" s="236"/>
      <c r="BD47" s="237"/>
      <c r="BE47" s="238"/>
      <c r="BF47" s="239"/>
      <c r="BG47" s="240"/>
      <c r="BH47" s="240"/>
      <c r="BI47" s="240"/>
      <c r="BJ47" s="241"/>
    </row>
    <row r="48" spans="2:62" ht="20.25" customHeight="1" x14ac:dyDescent="0.4">
      <c r="B48" s="269"/>
      <c r="C48" s="282"/>
      <c r="D48" s="283"/>
      <c r="E48" s="160"/>
      <c r="F48" s="161">
        <f>C47</f>
        <v>0</v>
      </c>
      <c r="G48" s="160"/>
      <c r="H48" s="161">
        <f>I47</f>
        <v>0</v>
      </c>
      <c r="I48" s="284"/>
      <c r="J48" s="285"/>
      <c r="K48" s="286"/>
      <c r="L48" s="287"/>
      <c r="M48" s="287"/>
      <c r="N48" s="283"/>
      <c r="O48" s="229"/>
      <c r="P48" s="230"/>
      <c r="Q48" s="230"/>
      <c r="R48" s="230"/>
      <c r="S48" s="231"/>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79">
        <f>IF($BE$3="４週",SUM(W48:AX48),IF($BE$3="暦月",SUM(W48:BA48),""))</f>
        <v>0</v>
      </c>
      <c r="BC48" s="280"/>
      <c r="BD48" s="281">
        <f>IF($BE$3="４週",BB48/4,IF($BE$3="暦月",(BB48/($BE$8/7)),""))</f>
        <v>0</v>
      </c>
      <c r="BE48" s="280"/>
      <c r="BF48" s="276"/>
      <c r="BG48" s="277"/>
      <c r="BH48" s="277"/>
      <c r="BI48" s="277"/>
      <c r="BJ48" s="278"/>
    </row>
    <row r="49" spans="2:62" ht="20.25" customHeight="1" x14ac:dyDescent="0.4">
      <c r="B49" s="249">
        <f>B47+1</f>
        <v>18</v>
      </c>
      <c r="C49" s="251"/>
      <c r="D49" s="252"/>
      <c r="E49" s="160"/>
      <c r="F49" s="161"/>
      <c r="G49" s="160"/>
      <c r="H49" s="161"/>
      <c r="I49" s="255"/>
      <c r="J49" s="256"/>
      <c r="K49" s="259"/>
      <c r="L49" s="260"/>
      <c r="M49" s="260"/>
      <c r="N49" s="252"/>
      <c r="O49" s="229"/>
      <c r="P49" s="230"/>
      <c r="Q49" s="230"/>
      <c r="R49" s="230"/>
      <c r="S49" s="231"/>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5"/>
      <c r="BC49" s="236"/>
      <c r="BD49" s="237"/>
      <c r="BE49" s="238"/>
      <c r="BF49" s="239"/>
      <c r="BG49" s="240"/>
      <c r="BH49" s="240"/>
      <c r="BI49" s="240"/>
      <c r="BJ49" s="241"/>
    </row>
    <row r="50" spans="2:62" ht="20.25" customHeight="1" x14ac:dyDescent="0.4">
      <c r="B50" s="269"/>
      <c r="C50" s="282"/>
      <c r="D50" s="283"/>
      <c r="E50" s="160"/>
      <c r="F50" s="161">
        <f>C49</f>
        <v>0</v>
      </c>
      <c r="G50" s="160"/>
      <c r="H50" s="161">
        <f>I49</f>
        <v>0</v>
      </c>
      <c r="I50" s="284"/>
      <c r="J50" s="285"/>
      <c r="K50" s="286"/>
      <c r="L50" s="287"/>
      <c r="M50" s="287"/>
      <c r="N50" s="283"/>
      <c r="O50" s="229"/>
      <c r="P50" s="230"/>
      <c r="Q50" s="230"/>
      <c r="R50" s="230"/>
      <c r="S50" s="231"/>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79">
        <f>IF($BE$3="４週",SUM(W50:AX50),IF($BE$3="暦月",SUM(W50:BA50),""))</f>
        <v>0</v>
      </c>
      <c r="BC50" s="280"/>
      <c r="BD50" s="281">
        <f>IF($BE$3="４週",BB50/4,IF($BE$3="暦月",(BB50/($BE$8/7)),""))</f>
        <v>0</v>
      </c>
      <c r="BE50" s="280"/>
      <c r="BF50" s="276"/>
      <c r="BG50" s="277"/>
      <c r="BH50" s="277"/>
      <c r="BI50" s="277"/>
      <c r="BJ50" s="278"/>
    </row>
    <row r="51" spans="2:62" ht="20.25" customHeight="1" x14ac:dyDescent="0.4">
      <c r="B51" s="249">
        <f>B49+1</f>
        <v>19</v>
      </c>
      <c r="C51" s="251"/>
      <c r="D51" s="252"/>
      <c r="E51" s="162"/>
      <c r="F51" s="163"/>
      <c r="G51" s="162"/>
      <c r="H51" s="163"/>
      <c r="I51" s="255"/>
      <c r="J51" s="256"/>
      <c r="K51" s="259"/>
      <c r="L51" s="260"/>
      <c r="M51" s="260"/>
      <c r="N51" s="252"/>
      <c r="O51" s="229"/>
      <c r="P51" s="230"/>
      <c r="Q51" s="230"/>
      <c r="R51" s="230"/>
      <c r="S51" s="231"/>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5"/>
      <c r="BC51" s="236"/>
      <c r="BD51" s="237"/>
      <c r="BE51" s="238"/>
      <c r="BF51" s="239"/>
      <c r="BG51" s="240"/>
      <c r="BH51" s="240"/>
      <c r="BI51" s="240"/>
      <c r="BJ51" s="241"/>
    </row>
    <row r="52" spans="2:62" ht="20.25" customHeight="1" x14ac:dyDescent="0.4">
      <c r="B52" s="269"/>
      <c r="C52" s="282"/>
      <c r="D52" s="283"/>
      <c r="E52" s="160"/>
      <c r="F52" s="161">
        <f>C51</f>
        <v>0</v>
      </c>
      <c r="G52" s="160"/>
      <c r="H52" s="161">
        <f>I51</f>
        <v>0</v>
      </c>
      <c r="I52" s="284"/>
      <c r="J52" s="285"/>
      <c r="K52" s="286"/>
      <c r="L52" s="287"/>
      <c r="M52" s="287"/>
      <c r="N52" s="283"/>
      <c r="O52" s="229"/>
      <c r="P52" s="230"/>
      <c r="Q52" s="230"/>
      <c r="R52" s="230"/>
      <c r="S52" s="231"/>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79">
        <f>IF($BE$3="４週",SUM(W52:AX52),IF($BE$3="暦月",SUM(W52:BA52),""))</f>
        <v>0</v>
      </c>
      <c r="BC52" s="280"/>
      <c r="BD52" s="281">
        <f>IF($BE$3="４週",BB52/4,IF($BE$3="暦月",(BB52/($BE$8/7)),""))</f>
        <v>0</v>
      </c>
      <c r="BE52" s="280"/>
      <c r="BF52" s="276"/>
      <c r="BG52" s="277"/>
      <c r="BH52" s="277"/>
      <c r="BI52" s="277"/>
      <c r="BJ52" s="278"/>
    </row>
    <row r="53" spans="2:62" ht="20.25" customHeight="1" x14ac:dyDescent="0.4">
      <c r="B53" s="249">
        <f>B51+1</f>
        <v>20</v>
      </c>
      <c r="C53" s="251"/>
      <c r="D53" s="252"/>
      <c r="E53" s="162"/>
      <c r="F53" s="163"/>
      <c r="G53" s="162"/>
      <c r="H53" s="163"/>
      <c r="I53" s="255"/>
      <c r="J53" s="256"/>
      <c r="K53" s="259"/>
      <c r="L53" s="260"/>
      <c r="M53" s="260"/>
      <c r="N53" s="252"/>
      <c r="O53" s="229"/>
      <c r="P53" s="230"/>
      <c r="Q53" s="230"/>
      <c r="R53" s="230"/>
      <c r="S53" s="231"/>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5"/>
      <c r="BC53" s="236"/>
      <c r="BD53" s="237"/>
      <c r="BE53" s="238"/>
      <c r="BF53" s="239"/>
      <c r="BG53" s="240"/>
      <c r="BH53" s="240"/>
      <c r="BI53" s="240"/>
      <c r="BJ53" s="241"/>
    </row>
    <row r="54" spans="2:62" ht="20.25" customHeight="1" x14ac:dyDescent="0.4">
      <c r="B54" s="269"/>
      <c r="C54" s="282"/>
      <c r="D54" s="283"/>
      <c r="E54" s="160"/>
      <c r="F54" s="161">
        <f>C53</f>
        <v>0</v>
      </c>
      <c r="G54" s="160"/>
      <c r="H54" s="161">
        <f>I53</f>
        <v>0</v>
      </c>
      <c r="I54" s="284"/>
      <c r="J54" s="285"/>
      <c r="K54" s="286"/>
      <c r="L54" s="287"/>
      <c r="M54" s="287"/>
      <c r="N54" s="283"/>
      <c r="O54" s="229"/>
      <c r="P54" s="230"/>
      <c r="Q54" s="230"/>
      <c r="R54" s="230"/>
      <c r="S54" s="231"/>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79">
        <f>IF($BE$3="４週",SUM(W54:AX54),IF($BE$3="暦月",SUM(W54:BA54),""))</f>
        <v>0</v>
      </c>
      <c r="BC54" s="280"/>
      <c r="BD54" s="281">
        <f>IF($BE$3="４週",BB54/4,IF($BE$3="暦月",(BB54/($BE$8/7)),""))</f>
        <v>0</v>
      </c>
      <c r="BE54" s="280"/>
      <c r="BF54" s="276"/>
      <c r="BG54" s="277"/>
      <c r="BH54" s="277"/>
      <c r="BI54" s="277"/>
      <c r="BJ54" s="278"/>
    </row>
    <row r="55" spans="2:62" ht="20.25" customHeight="1" x14ac:dyDescent="0.4">
      <c r="B55" s="249">
        <f>B53+1</f>
        <v>21</v>
      </c>
      <c r="C55" s="251"/>
      <c r="D55" s="252"/>
      <c r="E55" s="160"/>
      <c r="F55" s="161"/>
      <c r="G55" s="160"/>
      <c r="H55" s="161"/>
      <c r="I55" s="255"/>
      <c r="J55" s="256"/>
      <c r="K55" s="259"/>
      <c r="L55" s="260"/>
      <c r="M55" s="260"/>
      <c r="N55" s="252"/>
      <c r="O55" s="229"/>
      <c r="P55" s="230"/>
      <c r="Q55" s="230"/>
      <c r="R55" s="230"/>
      <c r="S55" s="231"/>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5"/>
      <c r="BC55" s="236"/>
      <c r="BD55" s="237"/>
      <c r="BE55" s="238"/>
      <c r="BF55" s="239"/>
      <c r="BG55" s="240"/>
      <c r="BH55" s="240"/>
      <c r="BI55" s="240"/>
      <c r="BJ55" s="241"/>
    </row>
    <row r="56" spans="2:62" ht="20.25" customHeight="1" x14ac:dyDescent="0.4">
      <c r="B56" s="269"/>
      <c r="C56" s="282"/>
      <c r="D56" s="283"/>
      <c r="E56" s="160"/>
      <c r="F56" s="161">
        <f>C55</f>
        <v>0</v>
      </c>
      <c r="G56" s="160"/>
      <c r="H56" s="161">
        <f>I55</f>
        <v>0</v>
      </c>
      <c r="I56" s="284"/>
      <c r="J56" s="285"/>
      <c r="K56" s="286"/>
      <c r="L56" s="287"/>
      <c r="M56" s="287"/>
      <c r="N56" s="283"/>
      <c r="O56" s="229"/>
      <c r="P56" s="230"/>
      <c r="Q56" s="230"/>
      <c r="R56" s="230"/>
      <c r="S56" s="231"/>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79">
        <f>IF($BE$3="４週",SUM(W56:AX56),IF($BE$3="暦月",SUM(W56:BA56),""))</f>
        <v>0</v>
      </c>
      <c r="BC56" s="280"/>
      <c r="BD56" s="281">
        <f>IF($BE$3="４週",BB56/4,IF($BE$3="暦月",(BB56/($BE$8/7)),""))</f>
        <v>0</v>
      </c>
      <c r="BE56" s="280"/>
      <c r="BF56" s="276"/>
      <c r="BG56" s="277"/>
      <c r="BH56" s="277"/>
      <c r="BI56" s="277"/>
      <c r="BJ56" s="278"/>
    </row>
    <row r="57" spans="2:62" ht="20.25" customHeight="1" x14ac:dyDescent="0.4">
      <c r="B57" s="249">
        <f>B55+1</f>
        <v>22</v>
      </c>
      <c r="C57" s="251"/>
      <c r="D57" s="252"/>
      <c r="E57" s="160"/>
      <c r="F57" s="161"/>
      <c r="G57" s="160"/>
      <c r="H57" s="161"/>
      <c r="I57" s="255"/>
      <c r="J57" s="256"/>
      <c r="K57" s="259"/>
      <c r="L57" s="260"/>
      <c r="M57" s="260"/>
      <c r="N57" s="252"/>
      <c r="O57" s="229"/>
      <c r="P57" s="230"/>
      <c r="Q57" s="230"/>
      <c r="R57" s="230"/>
      <c r="S57" s="231"/>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5"/>
      <c r="BC57" s="236"/>
      <c r="BD57" s="237"/>
      <c r="BE57" s="238"/>
      <c r="BF57" s="239"/>
      <c r="BG57" s="240"/>
      <c r="BH57" s="240"/>
      <c r="BI57" s="240"/>
      <c r="BJ57" s="241"/>
    </row>
    <row r="58" spans="2:62" ht="20.25" customHeight="1" x14ac:dyDescent="0.4">
      <c r="B58" s="269"/>
      <c r="C58" s="282"/>
      <c r="D58" s="283"/>
      <c r="E58" s="160"/>
      <c r="F58" s="161">
        <f>C57</f>
        <v>0</v>
      </c>
      <c r="G58" s="160"/>
      <c r="H58" s="161">
        <f>I57</f>
        <v>0</v>
      </c>
      <c r="I58" s="284"/>
      <c r="J58" s="285"/>
      <c r="K58" s="286"/>
      <c r="L58" s="287"/>
      <c r="M58" s="287"/>
      <c r="N58" s="283"/>
      <c r="O58" s="229"/>
      <c r="P58" s="230"/>
      <c r="Q58" s="230"/>
      <c r="R58" s="230"/>
      <c r="S58" s="231"/>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79">
        <f>IF($BE$3="４週",SUM(W58:AX58),IF($BE$3="暦月",SUM(W58:BA58),""))</f>
        <v>0</v>
      </c>
      <c r="BC58" s="280"/>
      <c r="BD58" s="281">
        <f>IF($BE$3="４週",BB58/4,IF($BE$3="暦月",(BB58/($BE$8/7)),""))</f>
        <v>0</v>
      </c>
      <c r="BE58" s="280"/>
      <c r="BF58" s="276"/>
      <c r="BG58" s="277"/>
      <c r="BH58" s="277"/>
      <c r="BI58" s="277"/>
      <c r="BJ58" s="278"/>
    </row>
    <row r="59" spans="2:62" ht="20.25" customHeight="1" x14ac:dyDescent="0.4">
      <c r="B59" s="249">
        <f>B57+1</f>
        <v>23</v>
      </c>
      <c r="C59" s="251"/>
      <c r="D59" s="252"/>
      <c r="E59" s="160"/>
      <c r="F59" s="161"/>
      <c r="G59" s="160"/>
      <c r="H59" s="161"/>
      <c r="I59" s="255"/>
      <c r="J59" s="256"/>
      <c r="K59" s="259"/>
      <c r="L59" s="260"/>
      <c r="M59" s="260"/>
      <c r="N59" s="252"/>
      <c r="O59" s="229"/>
      <c r="P59" s="230"/>
      <c r="Q59" s="230"/>
      <c r="R59" s="230"/>
      <c r="S59" s="231"/>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5"/>
      <c r="BC59" s="236"/>
      <c r="BD59" s="237"/>
      <c r="BE59" s="238"/>
      <c r="BF59" s="239"/>
      <c r="BG59" s="240"/>
      <c r="BH59" s="240"/>
      <c r="BI59" s="240"/>
      <c r="BJ59" s="241"/>
    </row>
    <row r="60" spans="2:62" ht="20.25" customHeight="1" x14ac:dyDescent="0.4">
      <c r="B60" s="269"/>
      <c r="C60" s="282"/>
      <c r="D60" s="283"/>
      <c r="E60" s="160"/>
      <c r="F60" s="161">
        <f>C59</f>
        <v>0</v>
      </c>
      <c r="G60" s="160"/>
      <c r="H60" s="161">
        <f>I59</f>
        <v>0</v>
      </c>
      <c r="I60" s="284"/>
      <c r="J60" s="285"/>
      <c r="K60" s="286"/>
      <c r="L60" s="287"/>
      <c r="M60" s="287"/>
      <c r="N60" s="283"/>
      <c r="O60" s="229"/>
      <c r="P60" s="230"/>
      <c r="Q60" s="230"/>
      <c r="R60" s="230"/>
      <c r="S60" s="231"/>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79">
        <f>IF($BE$3="４週",SUM(W60:AX60),IF($BE$3="暦月",SUM(W60:BA60),""))</f>
        <v>0</v>
      </c>
      <c r="BC60" s="280"/>
      <c r="BD60" s="281">
        <f>IF($BE$3="４週",BB60/4,IF($BE$3="暦月",(BB60/($BE$8/7)),""))</f>
        <v>0</v>
      </c>
      <c r="BE60" s="280"/>
      <c r="BF60" s="276"/>
      <c r="BG60" s="277"/>
      <c r="BH60" s="277"/>
      <c r="BI60" s="277"/>
      <c r="BJ60" s="278"/>
    </row>
    <row r="61" spans="2:62" ht="20.25" customHeight="1" x14ac:dyDescent="0.4">
      <c r="B61" s="249">
        <f>B59+1</f>
        <v>24</v>
      </c>
      <c r="C61" s="251"/>
      <c r="D61" s="252"/>
      <c r="E61" s="160"/>
      <c r="F61" s="161"/>
      <c r="G61" s="160"/>
      <c r="H61" s="161"/>
      <c r="I61" s="255"/>
      <c r="J61" s="256"/>
      <c r="K61" s="259"/>
      <c r="L61" s="260"/>
      <c r="M61" s="260"/>
      <c r="N61" s="252"/>
      <c r="O61" s="229"/>
      <c r="P61" s="230"/>
      <c r="Q61" s="230"/>
      <c r="R61" s="230"/>
      <c r="S61" s="231"/>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5"/>
      <c r="BC61" s="236"/>
      <c r="BD61" s="237"/>
      <c r="BE61" s="238"/>
      <c r="BF61" s="239"/>
      <c r="BG61" s="240"/>
      <c r="BH61" s="240"/>
      <c r="BI61" s="240"/>
      <c r="BJ61" s="241"/>
    </row>
    <row r="62" spans="2:62" ht="20.25" customHeight="1" x14ac:dyDescent="0.4">
      <c r="B62" s="269"/>
      <c r="C62" s="282"/>
      <c r="D62" s="283"/>
      <c r="E62" s="160"/>
      <c r="F62" s="161">
        <f>C61</f>
        <v>0</v>
      </c>
      <c r="G62" s="160"/>
      <c r="H62" s="161">
        <f>I61</f>
        <v>0</v>
      </c>
      <c r="I62" s="284"/>
      <c r="J62" s="285"/>
      <c r="K62" s="286"/>
      <c r="L62" s="287"/>
      <c r="M62" s="287"/>
      <c r="N62" s="283"/>
      <c r="O62" s="229"/>
      <c r="P62" s="230"/>
      <c r="Q62" s="230"/>
      <c r="R62" s="230"/>
      <c r="S62" s="231"/>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79">
        <f>IF($BE$3="４週",SUM(W62:AX62),IF($BE$3="暦月",SUM(W62:BA62),""))</f>
        <v>0</v>
      </c>
      <c r="BC62" s="280"/>
      <c r="BD62" s="281">
        <f>IF($BE$3="４週",BB62/4,IF($BE$3="暦月",(BB62/($BE$8/7)),""))</f>
        <v>0</v>
      </c>
      <c r="BE62" s="280"/>
      <c r="BF62" s="276"/>
      <c r="BG62" s="277"/>
      <c r="BH62" s="277"/>
      <c r="BI62" s="277"/>
      <c r="BJ62" s="278"/>
    </row>
    <row r="63" spans="2:62" ht="20.25" customHeight="1" x14ac:dyDescent="0.4">
      <c r="B63" s="249">
        <f>B61+1</f>
        <v>25</v>
      </c>
      <c r="C63" s="251"/>
      <c r="D63" s="252"/>
      <c r="E63" s="160"/>
      <c r="F63" s="161"/>
      <c r="G63" s="160"/>
      <c r="H63" s="161"/>
      <c r="I63" s="255"/>
      <c r="J63" s="256"/>
      <c r="K63" s="259"/>
      <c r="L63" s="260"/>
      <c r="M63" s="260"/>
      <c r="N63" s="252"/>
      <c r="O63" s="229"/>
      <c r="P63" s="230"/>
      <c r="Q63" s="230"/>
      <c r="R63" s="230"/>
      <c r="S63" s="231"/>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5"/>
      <c r="BC63" s="236"/>
      <c r="BD63" s="237"/>
      <c r="BE63" s="238"/>
      <c r="BF63" s="239"/>
      <c r="BG63" s="240"/>
      <c r="BH63" s="240"/>
      <c r="BI63" s="240"/>
      <c r="BJ63" s="241"/>
    </row>
    <row r="64" spans="2:62" ht="20.25" customHeight="1" x14ac:dyDescent="0.4">
      <c r="B64" s="269"/>
      <c r="C64" s="282"/>
      <c r="D64" s="283"/>
      <c r="E64" s="160"/>
      <c r="F64" s="161">
        <f>C63</f>
        <v>0</v>
      </c>
      <c r="G64" s="160"/>
      <c r="H64" s="161">
        <f>I63</f>
        <v>0</v>
      </c>
      <c r="I64" s="284"/>
      <c r="J64" s="285"/>
      <c r="K64" s="286"/>
      <c r="L64" s="287"/>
      <c r="M64" s="287"/>
      <c r="N64" s="283"/>
      <c r="O64" s="229"/>
      <c r="P64" s="230"/>
      <c r="Q64" s="230"/>
      <c r="R64" s="230"/>
      <c r="S64" s="231"/>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79">
        <f>IF($BE$3="４週",SUM(W64:AX64),IF($BE$3="暦月",SUM(W64:BA64),""))</f>
        <v>0</v>
      </c>
      <c r="BC64" s="280"/>
      <c r="BD64" s="281">
        <f>IF($BE$3="４週",BB64/4,IF($BE$3="暦月",(BB64/($BE$8/7)),""))</f>
        <v>0</v>
      </c>
      <c r="BE64" s="280"/>
      <c r="BF64" s="276"/>
      <c r="BG64" s="277"/>
      <c r="BH64" s="277"/>
      <c r="BI64" s="277"/>
      <c r="BJ64" s="278"/>
    </row>
    <row r="65" spans="2:62" ht="20.25" customHeight="1" x14ac:dyDescent="0.4">
      <c r="B65" s="249">
        <f>B63+1</f>
        <v>26</v>
      </c>
      <c r="C65" s="251"/>
      <c r="D65" s="252"/>
      <c r="E65" s="160"/>
      <c r="F65" s="161"/>
      <c r="G65" s="160"/>
      <c r="H65" s="161"/>
      <c r="I65" s="255"/>
      <c r="J65" s="256"/>
      <c r="K65" s="259"/>
      <c r="L65" s="260"/>
      <c r="M65" s="260"/>
      <c r="N65" s="252"/>
      <c r="O65" s="229"/>
      <c r="P65" s="230"/>
      <c r="Q65" s="230"/>
      <c r="R65" s="230"/>
      <c r="S65" s="231"/>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5"/>
      <c r="BC65" s="236"/>
      <c r="BD65" s="237"/>
      <c r="BE65" s="238"/>
      <c r="BF65" s="239"/>
      <c r="BG65" s="240"/>
      <c r="BH65" s="240"/>
      <c r="BI65" s="240"/>
      <c r="BJ65" s="241"/>
    </row>
    <row r="66" spans="2:62" ht="20.25" customHeight="1" x14ac:dyDescent="0.4">
      <c r="B66" s="269"/>
      <c r="C66" s="282"/>
      <c r="D66" s="283"/>
      <c r="E66" s="160"/>
      <c r="F66" s="161">
        <f>C65</f>
        <v>0</v>
      </c>
      <c r="G66" s="160"/>
      <c r="H66" s="161">
        <f>I65</f>
        <v>0</v>
      </c>
      <c r="I66" s="284"/>
      <c r="J66" s="285"/>
      <c r="K66" s="286"/>
      <c r="L66" s="287"/>
      <c r="M66" s="287"/>
      <c r="N66" s="283"/>
      <c r="O66" s="229"/>
      <c r="P66" s="230"/>
      <c r="Q66" s="230"/>
      <c r="R66" s="230"/>
      <c r="S66" s="231"/>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79">
        <f>IF($BE$3="４週",SUM(W66:AX66),IF($BE$3="暦月",SUM(W66:BA66),""))</f>
        <v>0</v>
      </c>
      <c r="BC66" s="280"/>
      <c r="BD66" s="281">
        <f>IF($BE$3="４週",BB66/4,IF($BE$3="暦月",(BB66/($BE$8/7)),""))</f>
        <v>0</v>
      </c>
      <c r="BE66" s="280"/>
      <c r="BF66" s="276"/>
      <c r="BG66" s="277"/>
      <c r="BH66" s="277"/>
      <c r="BI66" s="277"/>
      <c r="BJ66" s="278"/>
    </row>
    <row r="67" spans="2:62" ht="20.25" customHeight="1" x14ac:dyDescent="0.4">
      <c r="B67" s="249">
        <f>B65+1</f>
        <v>27</v>
      </c>
      <c r="C67" s="251"/>
      <c r="D67" s="252"/>
      <c r="E67" s="160"/>
      <c r="F67" s="161"/>
      <c r="G67" s="160"/>
      <c r="H67" s="161"/>
      <c r="I67" s="255"/>
      <c r="J67" s="256"/>
      <c r="K67" s="259"/>
      <c r="L67" s="260"/>
      <c r="M67" s="260"/>
      <c r="N67" s="252"/>
      <c r="O67" s="229"/>
      <c r="P67" s="230"/>
      <c r="Q67" s="230"/>
      <c r="R67" s="230"/>
      <c r="S67" s="231"/>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5"/>
      <c r="BC67" s="236"/>
      <c r="BD67" s="237"/>
      <c r="BE67" s="238"/>
      <c r="BF67" s="239"/>
      <c r="BG67" s="240"/>
      <c r="BH67" s="240"/>
      <c r="BI67" s="240"/>
      <c r="BJ67" s="241"/>
    </row>
    <row r="68" spans="2:62" ht="20.25" customHeight="1" x14ac:dyDescent="0.4">
      <c r="B68" s="269"/>
      <c r="C68" s="282"/>
      <c r="D68" s="283"/>
      <c r="E68" s="160"/>
      <c r="F68" s="161">
        <f>C67</f>
        <v>0</v>
      </c>
      <c r="G68" s="160"/>
      <c r="H68" s="161">
        <f>I67</f>
        <v>0</v>
      </c>
      <c r="I68" s="284"/>
      <c r="J68" s="285"/>
      <c r="K68" s="286"/>
      <c r="L68" s="287"/>
      <c r="M68" s="287"/>
      <c r="N68" s="283"/>
      <c r="O68" s="229"/>
      <c r="P68" s="230"/>
      <c r="Q68" s="230"/>
      <c r="R68" s="230"/>
      <c r="S68" s="231"/>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79">
        <f>IF($BE$3="４週",SUM(W68:AX68),IF($BE$3="暦月",SUM(W68:BA68),""))</f>
        <v>0</v>
      </c>
      <c r="BC68" s="280"/>
      <c r="BD68" s="281">
        <f>IF($BE$3="４週",BB68/4,IF($BE$3="暦月",(BB68/($BE$8/7)),""))</f>
        <v>0</v>
      </c>
      <c r="BE68" s="280"/>
      <c r="BF68" s="276"/>
      <c r="BG68" s="277"/>
      <c r="BH68" s="277"/>
      <c r="BI68" s="277"/>
      <c r="BJ68" s="278"/>
    </row>
    <row r="69" spans="2:62" ht="20.25" customHeight="1" x14ac:dyDescent="0.4">
      <c r="B69" s="249">
        <f>B67+1</f>
        <v>28</v>
      </c>
      <c r="C69" s="251"/>
      <c r="D69" s="252"/>
      <c r="E69" s="160"/>
      <c r="F69" s="161"/>
      <c r="G69" s="160"/>
      <c r="H69" s="161"/>
      <c r="I69" s="255"/>
      <c r="J69" s="256"/>
      <c r="K69" s="259"/>
      <c r="L69" s="260"/>
      <c r="M69" s="260"/>
      <c r="N69" s="252"/>
      <c r="O69" s="229"/>
      <c r="P69" s="230"/>
      <c r="Q69" s="230"/>
      <c r="R69" s="230"/>
      <c r="S69" s="231"/>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5"/>
      <c r="BC69" s="236"/>
      <c r="BD69" s="237"/>
      <c r="BE69" s="238"/>
      <c r="BF69" s="239"/>
      <c r="BG69" s="240"/>
      <c r="BH69" s="240"/>
      <c r="BI69" s="240"/>
      <c r="BJ69" s="241"/>
    </row>
    <row r="70" spans="2:62" ht="20.25" customHeight="1" x14ac:dyDescent="0.4">
      <c r="B70" s="269"/>
      <c r="C70" s="282"/>
      <c r="D70" s="283"/>
      <c r="E70" s="160"/>
      <c r="F70" s="161">
        <f>C69</f>
        <v>0</v>
      </c>
      <c r="G70" s="160"/>
      <c r="H70" s="161">
        <f>I69</f>
        <v>0</v>
      </c>
      <c r="I70" s="284"/>
      <c r="J70" s="285"/>
      <c r="K70" s="286"/>
      <c r="L70" s="287"/>
      <c r="M70" s="287"/>
      <c r="N70" s="283"/>
      <c r="O70" s="229"/>
      <c r="P70" s="230"/>
      <c r="Q70" s="230"/>
      <c r="R70" s="230"/>
      <c r="S70" s="231"/>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79">
        <f>IF($BE$3="４週",SUM(W70:AX70),IF($BE$3="暦月",SUM(W70:BA70),""))</f>
        <v>0</v>
      </c>
      <c r="BC70" s="280"/>
      <c r="BD70" s="281">
        <f>IF($BE$3="４週",BB70/4,IF($BE$3="暦月",(BB70/($BE$8/7)),""))</f>
        <v>0</v>
      </c>
      <c r="BE70" s="280"/>
      <c r="BF70" s="276"/>
      <c r="BG70" s="277"/>
      <c r="BH70" s="277"/>
      <c r="BI70" s="277"/>
      <c r="BJ70" s="278"/>
    </row>
    <row r="71" spans="2:62" ht="20.25" customHeight="1" x14ac:dyDescent="0.4">
      <c r="B71" s="249">
        <f>B69+1</f>
        <v>29</v>
      </c>
      <c r="C71" s="251"/>
      <c r="D71" s="252"/>
      <c r="E71" s="160"/>
      <c r="F71" s="161"/>
      <c r="G71" s="160"/>
      <c r="H71" s="161"/>
      <c r="I71" s="255"/>
      <c r="J71" s="256"/>
      <c r="K71" s="259"/>
      <c r="L71" s="260"/>
      <c r="M71" s="260"/>
      <c r="N71" s="252"/>
      <c r="O71" s="229"/>
      <c r="P71" s="230"/>
      <c r="Q71" s="230"/>
      <c r="R71" s="230"/>
      <c r="S71" s="231"/>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5"/>
      <c r="BC71" s="236"/>
      <c r="BD71" s="237"/>
      <c r="BE71" s="238"/>
      <c r="BF71" s="239"/>
      <c r="BG71" s="240"/>
      <c r="BH71" s="240"/>
      <c r="BI71" s="240"/>
      <c r="BJ71" s="241"/>
    </row>
    <row r="72" spans="2:62" ht="20.25" customHeight="1" x14ac:dyDescent="0.4">
      <c r="B72" s="269"/>
      <c r="C72" s="270"/>
      <c r="D72" s="271"/>
      <c r="E72" s="203"/>
      <c r="F72" s="204">
        <f>C71</f>
        <v>0</v>
      </c>
      <c r="G72" s="203"/>
      <c r="H72" s="204">
        <f>I71</f>
        <v>0</v>
      </c>
      <c r="I72" s="272"/>
      <c r="J72" s="273"/>
      <c r="K72" s="274"/>
      <c r="L72" s="275"/>
      <c r="M72" s="275"/>
      <c r="N72" s="271"/>
      <c r="O72" s="229"/>
      <c r="P72" s="230"/>
      <c r="Q72" s="230"/>
      <c r="R72" s="230"/>
      <c r="S72" s="231"/>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66">
        <f>IF($BE$3="４週",SUM(W72:AX72),IF($BE$3="暦月",SUM(W72:BA72),""))</f>
        <v>0</v>
      </c>
      <c r="BC72" s="267"/>
      <c r="BD72" s="268">
        <f>IF($BE$3="４週",BB72/4,IF($BE$3="暦月",(BB72/($BE$8/7)),""))</f>
        <v>0</v>
      </c>
      <c r="BE72" s="267"/>
      <c r="BF72" s="263"/>
      <c r="BG72" s="264"/>
      <c r="BH72" s="264"/>
      <c r="BI72" s="264"/>
      <c r="BJ72" s="265"/>
    </row>
    <row r="73" spans="2:62" ht="20.25" customHeight="1" x14ac:dyDescent="0.4">
      <c r="B73" s="249">
        <f>B71+1</f>
        <v>30</v>
      </c>
      <c r="C73" s="251"/>
      <c r="D73" s="252"/>
      <c r="E73" s="162"/>
      <c r="F73" s="163"/>
      <c r="G73" s="162"/>
      <c r="H73" s="163"/>
      <c r="I73" s="255"/>
      <c r="J73" s="256"/>
      <c r="K73" s="259"/>
      <c r="L73" s="260"/>
      <c r="M73" s="260"/>
      <c r="N73" s="252"/>
      <c r="O73" s="229"/>
      <c r="P73" s="230"/>
      <c r="Q73" s="230"/>
      <c r="R73" s="230"/>
      <c r="S73" s="231"/>
      <c r="T73" s="113" t="s">
        <v>18</v>
      </c>
      <c r="U73" s="114"/>
      <c r="V73" s="115"/>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5"/>
      <c r="BC73" s="236"/>
      <c r="BD73" s="237"/>
      <c r="BE73" s="238"/>
      <c r="BF73" s="239"/>
      <c r="BG73" s="240"/>
      <c r="BH73" s="240"/>
      <c r="BI73" s="240"/>
      <c r="BJ73" s="241"/>
    </row>
    <row r="74" spans="2:62" ht="20.25" customHeight="1" thickBot="1" x14ac:dyDescent="0.45">
      <c r="B74" s="250"/>
      <c r="C74" s="253"/>
      <c r="D74" s="254"/>
      <c r="E74" s="187"/>
      <c r="F74" s="188">
        <f>C73</f>
        <v>0</v>
      </c>
      <c r="G74" s="187"/>
      <c r="H74" s="188">
        <f>I73</f>
        <v>0</v>
      </c>
      <c r="I74" s="257"/>
      <c r="J74" s="258"/>
      <c r="K74" s="261"/>
      <c r="L74" s="262"/>
      <c r="M74" s="262"/>
      <c r="N74" s="254"/>
      <c r="O74" s="232"/>
      <c r="P74" s="233"/>
      <c r="Q74" s="233"/>
      <c r="R74" s="233"/>
      <c r="S74" s="234"/>
      <c r="T74" s="189" t="s">
        <v>181</v>
      </c>
      <c r="U74" s="190"/>
      <c r="V74" s="191"/>
      <c r="W74" s="173" t="str">
        <f>IF(W73="","",VLOOKUP(W73,シフト記号表!$C$6:$L$47,10,FALSE))</f>
        <v/>
      </c>
      <c r="X74" s="174" t="str">
        <f>IF(X73="","",VLOOKUP(X73,シフト記号表!$C$6:$L$47,10,FALSE))</f>
        <v/>
      </c>
      <c r="Y74" s="174" t="str">
        <f>IF(Y73="","",VLOOKUP(Y73,シフト記号表!$C$6:$L$47,10,FALSE))</f>
        <v/>
      </c>
      <c r="Z74" s="174" t="str">
        <f>IF(Z73="","",VLOOKUP(Z73,シフト記号表!$C$6:$L$47,10,FALSE))</f>
        <v/>
      </c>
      <c r="AA74" s="174" t="str">
        <f>IF(AA73="","",VLOOKUP(AA73,シフト記号表!$C$6:$L$47,10,FALSE))</f>
        <v/>
      </c>
      <c r="AB74" s="174" t="str">
        <f>IF(AB73="","",VLOOKUP(AB73,シフト記号表!$C$6:$L$47,10,FALSE))</f>
        <v/>
      </c>
      <c r="AC74" s="175" t="str">
        <f>IF(AC73="","",VLOOKUP(AC73,シフト記号表!$C$6:$L$47,10,FALSE))</f>
        <v/>
      </c>
      <c r="AD74" s="173" t="str">
        <f>IF(AD73="","",VLOOKUP(AD73,シフト記号表!$C$6:$L$47,10,FALSE))</f>
        <v/>
      </c>
      <c r="AE74" s="174" t="str">
        <f>IF(AE73="","",VLOOKUP(AE73,シフト記号表!$C$6:$L$47,10,FALSE))</f>
        <v/>
      </c>
      <c r="AF74" s="174" t="str">
        <f>IF(AF73="","",VLOOKUP(AF73,シフト記号表!$C$6:$L$47,10,FALSE))</f>
        <v/>
      </c>
      <c r="AG74" s="174" t="str">
        <f>IF(AG73="","",VLOOKUP(AG73,シフト記号表!$C$6:$L$47,10,FALSE))</f>
        <v/>
      </c>
      <c r="AH74" s="174" t="str">
        <f>IF(AH73="","",VLOOKUP(AH73,シフト記号表!$C$6:$L$47,10,FALSE))</f>
        <v/>
      </c>
      <c r="AI74" s="174" t="str">
        <f>IF(AI73="","",VLOOKUP(AI73,シフト記号表!$C$6:$L$47,10,FALSE))</f>
        <v/>
      </c>
      <c r="AJ74" s="175" t="str">
        <f>IF(AJ73="","",VLOOKUP(AJ73,シフト記号表!$C$6:$L$47,10,FALSE))</f>
        <v/>
      </c>
      <c r="AK74" s="173" t="str">
        <f>IF(AK73="","",VLOOKUP(AK73,シフト記号表!$C$6:$L$47,10,FALSE))</f>
        <v/>
      </c>
      <c r="AL74" s="174" t="str">
        <f>IF(AL73="","",VLOOKUP(AL73,シフト記号表!$C$6:$L$47,10,FALSE))</f>
        <v/>
      </c>
      <c r="AM74" s="174" t="str">
        <f>IF(AM73="","",VLOOKUP(AM73,シフト記号表!$C$6:$L$47,10,FALSE))</f>
        <v/>
      </c>
      <c r="AN74" s="174" t="str">
        <f>IF(AN73="","",VLOOKUP(AN73,シフト記号表!$C$6:$L$47,10,FALSE))</f>
        <v/>
      </c>
      <c r="AO74" s="174" t="str">
        <f>IF(AO73="","",VLOOKUP(AO73,シフト記号表!$C$6:$L$47,10,FALSE))</f>
        <v/>
      </c>
      <c r="AP74" s="174" t="str">
        <f>IF(AP73="","",VLOOKUP(AP73,シフト記号表!$C$6:$L$47,10,FALSE))</f>
        <v/>
      </c>
      <c r="AQ74" s="175" t="str">
        <f>IF(AQ73="","",VLOOKUP(AQ73,シフト記号表!$C$6:$L$47,10,FALSE))</f>
        <v/>
      </c>
      <c r="AR74" s="173" t="str">
        <f>IF(AR73="","",VLOOKUP(AR73,シフト記号表!$C$6:$L$47,10,FALSE))</f>
        <v/>
      </c>
      <c r="AS74" s="174" t="str">
        <f>IF(AS73="","",VLOOKUP(AS73,シフト記号表!$C$6:$L$47,10,FALSE))</f>
        <v/>
      </c>
      <c r="AT74" s="174" t="str">
        <f>IF(AT73="","",VLOOKUP(AT73,シフト記号表!$C$6:$L$47,10,FALSE))</f>
        <v/>
      </c>
      <c r="AU74" s="174" t="str">
        <f>IF(AU73="","",VLOOKUP(AU73,シフト記号表!$C$6:$L$47,10,FALSE))</f>
        <v/>
      </c>
      <c r="AV74" s="174" t="str">
        <f>IF(AV73="","",VLOOKUP(AV73,シフト記号表!$C$6:$L$47,10,FALSE))</f>
        <v/>
      </c>
      <c r="AW74" s="174" t="str">
        <f>IF(AW73="","",VLOOKUP(AW73,シフト記号表!$C$6:$L$47,10,FALSE))</f>
        <v/>
      </c>
      <c r="AX74" s="175" t="str">
        <f>IF(AX73="","",VLOOKUP(AX73,シフト記号表!$C$6:$L$47,10,FALSE))</f>
        <v/>
      </c>
      <c r="AY74" s="173" t="str">
        <f>IF(AY73="","",VLOOKUP(AY73,シフト記号表!$C$6:$L$47,10,FALSE))</f>
        <v/>
      </c>
      <c r="AZ74" s="174" t="str">
        <f>IF(AZ73="","",VLOOKUP(AZ73,シフト記号表!$C$6:$L$47,10,FALSE))</f>
        <v/>
      </c>
      <c r="BA74" s="174" t="str">
        <f>IF(BA73="","",VLOOKUP(BA73,シフト記号表!$C$6:$L$47,10,FALSE))</f>
        <v/>
      </c>
      <c r="BB74" s="245">
        <f>IF($BE$3="４週",SUM(W74:AX74),IF($BE$3="暦月",SUM(W74:BA74),""))</f>
        <v>0</v>
      </c>
      <c r="BC74" s="246"/>
      <c r="BD74" s="247">
        <f>IF($BE$3="４週",BB74/4,IF($BE$3="暦月",(BB74/($BE$8/7)),""))</f>
        <v>0</v>
      </c>
      <c r="BE74" s="246"/>
      <c r="BF74" s="242"/>
      <c r="BG74" s="243"/>
      <c r="BH74" s="243"/>
      <c r="BI74" s="243"/>
      <c r="BJ74" s="244"/>
    </row>
    <row r="75" spans="2:62" ht="20.25" customHeight="1" x14ac:dyDescent="0.4">
      <c r="B75" s="48"/>
      <c r="C75" s="68"/>
      <c r="D75" s="68"/>
      <c r="E75" s="68"/>
      <c r="F75" s="68"/>
      <c r="G75" s="68"/>
      <c r="H75" s="68"/>
      <c r="I75" s="176"/>
      <c r="J75" s="176"/>
      <c r="K75" s="68"/>
      <c r="L75" s="68"/>
      <c r="M75" s="68"/>
      <c r="N75" s="68"/>
      <c r="O75" s="177"/>
      <c r="P75" s="177"/>
      <c r="Q75" s="177"/>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177"/>
      <c r="BG75" s="177"/>
      <c r="BH75" s="177"/>
      <c r="BI75" s="177"/>
      <c r="BJ75" s="177"/>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6"/>
      <c r="BE76" s="75"/>
      <c r="BF76" s="177"/>
      <c r="BG76" s="177"/>
      <c r="BH76" s="177"/>
      <c r="BI76" s="177"/>
      <c r="BJ76" s="177"/>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123" t="s">
        <v>122</v>
      </c>
      <c r="AB77" s="123"/>
      <c r="AC77" s="123"/>
      <c r="AD77" s="123"/>
      <c r="AE77" s="123"/>
      <c r="AF77" s="123"/>
      <c r="AG77" s="125"/>
      <c r="AH77" s="125"/>
      <c r="AI77" s="125"/>
      <c r="AJ77" s="125"/>
      <c r="AK77" s="125"/>
      <c r="AL77" s="125"/>
      <c r="AM77" s="125"/>
      <c r="AN77" s="126"/>
      <c r="AO77" s="75"/>
      <c r="AP77" s="226"/>
      <c r="AQ77" s="226"/>
      <c r="AR77" s="226"/>
      <c r="AS77" s="226"/>
      <c r="AT77" s="177"/>
    </row>
    <row r="78" spans="2:62" ht="20.25" customHeight="1" x14ac:dyDescent="0.4">
      <c r="B78" s="48"/>
      <c r="C78" s="68"/>
      <c r="D78" s="68"/>
      <c r="E78" s="68"/>
      <c r="F78" s="68"/>
      <c r="G78" s="68"/>
      <c r="H78" s="68"/>
      <c r="I78" s="122"/>
      <c r="J78" s="123"/>
      <c r="K78" s="225" t="s">
        <v>104</v>
      </c>
      <c r="L78" s="225"/>
      <c r="M78" s="225" t="s">
        <v>105</v>
      </c>
      <c r="N78" s="225"/>
      <c r="O78" s="225"/>
      <c r="P78" s="225"/>
      <c r="Q78" s="123"/>
      <c r="R78" s="227" t="s">
        <v>106</v>
      </c>
      <c r="S78" s="227"/>
      <c r="T78" s="227"/>
      <c r="U78" s="227"/>
      <c r="V78" s="127"/>
      <c r="W78" s="128" t="s">
        <v>107</v>
      </c>
      <c r="X78" s="128"/>
      <c r="Y78" s="2"/>
      <c r="Z78" s="125"/>
      <c r="AA78" s="209" t="s">
        <v>4</v>
      </c>
      <c r="AB78" s="209"/>
      <c r="AC78" s="209" t="s">
        <v>5</v>
      </c>
      <c r="AD78" s="209"/>
      <c r="AE78" s="209"/>
      <c r="AF78" s="209"/>
      <c r="AG78" s="125"/>
      <c r="AH78" s="125"/>
      <c r="AI78" s="125"/>
      <c r="AJ78" s="125"/>
      <c r="AK78" s="125"/>
      <c r="AL78" s="125"/>
      <c r="AM78" s="125"/>
      <c r="AN78" s="126"/>
      <c r="AO78" s="75"/>
      <c r="AP78" s="228"/>
      <c r="AQ78" s="228"/>
      <c r="AR78" s="228"/>
      <c r="AS78" s="228"/>
      <c r="AT78" s="177"/>
    </row>
    <row r="79" spans="2:62" ht="20.25" customHeight="1" x14ac:dyDescent="0.4">
      <c r="B79" s="48"/>
      <c r="C79" s="68"/>
      <c r="D79" s="68"/>
      <c r="E79" s="68"/>
      <c r="F79" s="68"/>
      <c r="G79" s="68"/>
      <c r="H79" s="68"/>
      <c r="I79" s="122"/>
      <c r="J79" s="123"/>
      <c r="K79" s="208"/>
      <c r="L79" s="208"/>
      <c r="M79" s="208" t="s">
        <v>108</v>
      </c>
      <c r="N79" s="208"/>
      <c r="O79" s="208" t="s">
        <v>109</v>
      </c>
      <c r="P79" s="208"/>
      <c r="Q79" s="123"/>
      <c r="R79" s="208" t="s">
        <v>108</v>
      </c>
      <c r="S79" s="208"/>
      <c r="T79" s="208" t="s">
        <v>109</v>
      </c>
      <c r="U79" s="208"/>
      <c r="V79" s="127"/>
      <c r="W79" s="128" t="s">
        <v>110</v>
      </c>
      <c r="X79" s="128"/>
      <c r="Y79" s="2"/>
      <c r="Z79" s="125"/>
      <c r="AA79" s="209" t="s">
        <v>6</v>
      </c>
      <c r="AB79" s="209"/>
      <c r="AC79" s="209" t="s">
        <v>93</v>
      </c>
      <c r="AD79" s="209"/>
      <c r="AE79" s="209"/>
      <c r="AF79" s="209"/>
      <c r="AG79" s="125"/>
      <c r="AH79" s="125"/>
      <c r="AI79" s="125"/>
      <c r="AJ79" s="125"/>
      <c r="AK79" s="125"/>
      <c r="AL79" s="125"/>
      <c r="AM79" s="125"/>
      <c r="AN79" s="126"/>
      <c r="AO79" s="75"/>
      <c r="AP79" s="248"/>
      <c r="AQ79" s="248"/>
      <c r="AR79" s="248"/>
      <c r="AS79" s="248"/>
      <c r="AT79" s="177"/>
    </row>
    <row r="80" spans="2:62" ht="20.25" customHeight="1" x14ac:dyDescent="0.4">
      <c r="B80" s="48"/>
      <c r="C80" s="68"/>
      <c r="D80" s="68"/>
      <c r="E80" s="68"/>
      <c r="F80" s="68"/>
      <c r="G80" s="68"/>
      <c r="H80" s="68"/>
      <c r="I80" s="122"/>
      <c r="J80" s="123"/>
      <c r="K80" s="209" t="s">
        <v>6</v>
      </c>
      <c r="L80" s="209"/>
      <c r="M80" s="215">
        <f>SUMIFS($BB$15:$BB$74,$F$15:$F$74,"看護職員",$H$15:$H$74,"A")</f>
        <v>0</v>
      </c>
      <c r="N80" s="215"/>
      <c r="O80" s="216">
        <f>SUMIFS($BD$15:$BD$74,$F$15:$F$74,"看護職員",$H$15:$H$74,"A")</f>
        <v>0</v>
      </c>
      <c r="P80" s="216"/>
      <c r="Q80" s="136"/>
      <c r="R80" s="221">
        <v>0</v>
      </c>
      <c r="S80" s="221"/>
      <c r="T80" s="221">
        <v>0</v>
      </c>
      <c r="U80" s="221"/>
      <c r="V80" s="137"/>
      <c r="W80" s="223">
        <v>0</v>
      </c>
      <c r="X80" s="224"/>
      <c r="Y80" s="2"/>
      <c r="Z80" s="125"/>
      <c r="AA80" s="209" t="s">
        <v>7</v>
      </c>
      <c r="AB80" s="209"/>
      <c r="AC80" s="209" t="s">
        <v>94</v>
      </c>
      <c r="AD80" s="209"/>
      <c r="AE80" s="209"/>
      <c r="AF80" s="209"/>
      <c r="AG80" s="125"/>
      <c r="AH80" s="125"/>
      <c r="AI80" s="125"/>
      <c r="AJ80" s="125"/>
      <c r="AK80" s="125"/>
      <c r="AL80" s="125"/>
      <c r="AM80" s="125"/>
      <c r="AN80" s="126"/>
      <c r="AO80" s="75"/>
      <c r="AP80" s="78"/>
      <c r="AQ80" s="78"/>
      <c r="AR80" s="78"/>
      <c r="AS80" s="78"/>
      <c r="AT80" s="177"/>
    </row>
    <row r="81" spans="2:46" ht="20.25" customHeight="1" x14ac:dyDescent="0.4">
      <c r="B81" s="48"/>
      <c r="C81" s="68"/>
      <c r="D81" s="68"/>
      <c r="E81" s="68"/>
      <c r="F81" s="68"/>
      <c r="G81" s="68"/>
      <c r="H81" s="68"/>
      <c r="I81" s="122"/>
      <c r="J81" s="123"/>
      <c r="K81" s="209" t="s">
        <v>7</v>
      </c>
      <c r="L81" s="209"/>
      <c r="M81" s="215">
        <f>SUMIFS($BB$15:$BB$74,$F$15:$F$74,"看護職員",$H$15:$H$74,"B")</f>
        <v>0</v>
      </c>
      <c r="N81" s="215"/>
      <c r="O81" s="216">
        <f>SUMIFS($BD$15:$BD$74,$F$15:$F$74,"看護職員",$H$15:$H$74,"B")</f>
        <v>0</v>
      </c>
      <c r="P81" s="216"/>
      <c r="Q81" s="136"/>
      <c r="R81" s="221">
        <v>0</v>
      </c>
      <c r="S81" s="221"/>
      <c r="T81" s="221">
        <v>0</v>
      </c>
      <c r="U81" s="221"/>
      <c r="V81" s="137"/>
      <c r="W81" s="223">
        <v>0</v>
      </c>
      <c r="X81" s="224"/>
      <c r="Y81" s="2"/>
      <c r="Z81" s="125"/>
      <c r="AA81" s="209" t="s">
        <v>8</v>
      </c>
      <c r="AB81" s="209"/>
      <c r="AC81" s="209" t="s">
        <v>95</v>
      </c>
      <c r="AD81" s="209"/>
      <c r="AE81" s="209"/>
      <c r="AF81" s="209"/>
      <c r="AG81" s="125"/>
      <c r="AH81" s="125"/>
      <c r="AI81" s="125"/>
      <c r="AJ81" s="125"/>
      <c r="AK81" s="125"/>
      <c r="AL81" s="125"/>
      <c r="AM81" s="125"/>
      <c r="AN81" s="126"/>
      <c r="AO81" s="75"/>
      <c r="AP81" s="177"/>
      <c r="AQ81" s="177"/>
      <c r="AR81" s="177"/>
      <c r="AS81" s="177"/>
      <c r="AT81" s="177"/>
    </row>
    <row r="82" spans="2:46" ht="20.25" customHeight="1" x14ac:dyDescent="0.4">
      <c r="B82" s="48"/>
      <c r="C82" s="68"/>
      <c r="D82" s="68"/>
      <c r="E82" s="68"/>
      <c r="F82" s="68"/>
      <c r="G82" s="68"/>
      <c r="H82" s="68"/>
      <c r="I82" s="122"/>
      <c r="J82" s="123"/>
      <c r="K82" s="209" t="s">
        <v>8</v>
      </c>
      <c r="L82" s="209"/>
      <c r="M82" s="215">
        <f>SUMIFS($BB$15:$BB$74,$F$15:$F$74,"看護職員",$H$15:$H$74,"C")</f>
        <v>0</v>
      </c>
      <c r="N82" s="215"/>
      <c r="O82" s="216">
        <f>SUMIFS($BD$15:$BD$74,$F$15:$F$74,"看護職員",$H$15:$H$74,"C")</f>
        <v>0</v>
      </c>
      <c r="P82" s="216"/>
      <c r="Q82" s="136"/>
      <c r="R82" s="221">
        <v>0</v>
      </c>
      <c r="S82" s="221"/>
      <c r="T82" s="222">
        <v>0</v>
      </c>
      <c r="U82" s="222"/>
      <c r="V82" s="137"/>
      <c r="W82" s="219" t="s">
        <v>36</v>
      </c>
      <c r="X82" s="220"/>
      <c r="Y82" s="2"/>
      <c r="Z82" s="125"/>
      <c r="AA82" s="209" t="s">
        <v>9</v>
      </c>
      <c r="AB82" s="209"/>
      <c r="AC82" s="209" t="s">
        <v>123</v>
      </c>
      <c r="AD82" s="209"/>
      <c r="AE82" s="209"/>
      <c r="AF82" s="209"/>
      <c r="AG82" s="125"/>
      <c r="AH82" s="125"/>
      <c r="AI82" s="125"/>
      <c r="AJ82" s="125"/>
      <c r="AK82" s="125"/>
      <c r="AL82" s="125"/>
      <c r="AM82" s="125"/>
      <c r="AN82" s="126"/>
      <c r="AO82" s="75"/>
      <c r="AP82" s="177"/>
      <c r="AQ82" s="177"/>
      <c r="AR82" s="177"/>
      <c r="AS82" s="177"/>
      <c r="AT82" s="177"/>
    </row>
    <row r="83" spans="2:46" ht="20.25" customHeight="1" x14ac:dyDescent="0.4">
      <c r="B83" s="48"/>
      <c r="C83" s="68"/>
      <c r="D83" s="68"/>
      <c r="E83" s="68"/>
      <c r="F83" s="68"/>
      <c r="G83" s="68"/>
      <c r="H83" s="68"/>
      <c r="I83" s="122"/>
      <c r="J83" s="123"/>
      <c r="K83" s="209" t="s">
        <v>9</v>
      </c>
      <c r="L83" s="209"/>
      <c r="M83" s="215">
        <f>SUMIFS($BB$15:$BB$74,$F$15:$F$74,"看護職員",$H$15:$H$74,"D")</f>
        <v>0</v>
      </c>
      <c r="N83" s="215"/>
      <c r="O83" s="216">
        <f>SUMIFS($BD$15:$BD$74,$F$15:$F$74,"看護職員",$H$15:$H$74,"D")</f>
        <v>0</v>
      </c>
      <c r="P83" s="216"/>
      <c r="Q83" s="136"/>
      <c r="R83" s="221">
        <v>0</v>
      </c>
      <c r="S83" s="221"/>
      <c r="T83" s="222">
        <v>0</v>
      </c>
      <c r="U83" s="222"/>
      <c r="V83" s="137"/>
      <c r="W83" s="219" t="s">
        <v>36</v>
      </c>
      <c r="X83" s="220"/>
      <c r="Y83" s="2"/>
      <c r="Z83" s="125"/>
      <c r="AA83" s="2"/>
      <c r="AB83" s="2"/>
      <c r="AC83" s="2"/>
      <c r="AD83" s="2"/>
      <c r="AE83" s="2"/>
      <c r="AF83" s="2"/>
      <c r="AG83" s="2"/>
      <c r="AH83" s="2"/>
      <c r="AI83" s="2"/>
      <c r="AJ83" s="2"/>
      <c r="AK83" s="2"/>
      <c r="AL83" s="2"/>
      <c r="AM83" s="2"/>
      <c r="AN83" s="2"/>
      <c r="AP83" s="177"/>
      <c r="AQ83" s="177"/>
      <c r="AR83" s="177"/>
      <c r="AS83" s="177"/>
      <c r="AT83" s="177"/>
    </row>
    <row r="84" spans="2:46" ht="20.25" customHeight="1" x14ac:dyDescent="0.4">
      <c r="B84" s="48"/>
      <c r="C84" s="68"/>
      <c r="D84" s="68"/>
      <c r="E84" s="68"/>
      <c r="F84" s="68"/>
      <c r="G84" s="68"/>
      <c r="H84" s="68"/>
      <c r="I84" s="122"/>
      <c r="J84" s="123"/>
      <c r="K84" s="209" t="s">
        <v>111</v>
      </c>
      <c r="L84" s="209"/>
      <c r="M84" s="215">
        <f>SUM(M80:N83)</f>
        <v>0</v>
      </c>
      <c r="N84" s="215"/>
      <c r="O84" s="216">
        <f>SUM(O80:P83)</f>
        <v>0</v>
      </c>
      <c r="P84" s="216"/>
      <c r="Q84" s="136"/>
      <c r="R84" s="215">
        <f>SUM(R80:S83)</f>
        <v>0</v>
      </c>
      <c r="S84" s="215"/>
      <c r="T84" s="216">
        <f>SUM(T80:U83)</f>
        <v>0</v>
      </c>
      <c r="U84" s="216"/>
      <c r="V84" s="137"/>
      <c r="W84" s="217">
        <f>SUM(W80:X81)</f>
        <v>0</v>
      </c>
      <c r="X84" s="218"/>
      <c r="Y84" s="2"/>
      <c r="Z84" s="125"/>
      <c r="AA84" s="2"/>
      <c r="AB84" s="2"/>
      <c r="AC84" s="2"/>
      <c r="AD84" s="2"/>
      <c r="AE84" s="2"/>
      <c r="AF84" s="2"/>
      <c r="AG84" s="2"/>
      <c r="AH84" s="2"/>
      <c r="AI84" s="2"/>
      <c r="AJ84" s="2"/>
      <c r="AK84" s="2"/>
      <c r="AL84" s="2"/>
      <c r="AM84" s="2"/>
      <c r="AN84" s="2"/>
      <c r="AP84" s="177"/>
      <c r="AQ84" s="177"/>
      <c r="AR84" s="177"/>
      <c r="AS84" s="177"/>
      <c r="AT84" s="177"/>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177"/>
      <c r="AQ85" s="177"/>
      <c r="AR85" s="177"/>
      <c r="AS85" s="177"/>
      <c r="AT85" s="177"/>
    </row>
    <row r="86" spans="2:46" ht="20.25" customHeight="1" x14ac:dyDescent="0.4">
      <c r="B86" s="48"/>
      <c r="C86" s="68"/>
      <c r="D86" s="68"/>
      <c r="E86" s="68"/>
      <c r="F86" s="68"/>
      <c r="G86" s="68"/>
      <c r="H86" s="68"/>
      <c r="I86" s="122"/>
      <c r="J86" s="122"/>
      <c r="K86" s="124" t="s">
        <v>112</v>
      </c>
      <c r="L86" s="123"/>
      <c r="M86" s="123"/>
      <c r="N86" s="123"/>
      <c r="O86" s="123"/>
      <c r="P86" s="123"/>
      <c r="Q86" s="157" t="s">
        <v>178</v>
      </c>
      <c r="R86" s="212" t="s">
        <v>179</v>
      </c>
      <c r="S86" s="213"/>
      <c r="T86" s="134"/>
      <c r="U86" s="134"/>
      <c r="V86" s="123"/>
      <c r="W86" s="123"/>
      <c r="X86" s="123"/>
      <c r="Y86" s="125"/>
      <c r="Z86" s="125"/>
      <c r="AA86" s="2"/>
      <c r="AB86" s="2"/>
      <c r="AC86" s="2"/>
      <c r="AD86" s="2"/>
      <c r="AE86" s="2"/>
      <c r="AF86" s="2"/>
      <c r="AG86" s="2"/>
      <c r="AH86" s="2"/>
      <c r="AI86" s="2"/>
      <c r="AJ86" s="2"/>
      <c r="AK86" s="2"/>
      <c r="AL86" s="2"/>
      <c r="AM86" s="2"/>
      <c r="AN86" s="2"/>
      <c r="AP86" s="177"/>
      <c r="AQ86" s="177"/>
      <c r="AR86" s="177"/>
      <c r="AS86" s="177"/>
      <c r="AT86" s="177"/>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177"/>
      <c r="AQ87" s="177"/>
      <c r="AR87" s="177"/>
      <c r="AS87" s="177"/>
      <c r="AT87" s="177"/>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A88" s="2"/>
      <c r="AB88" s="2"/>
      <c r="AC88" s="2"/>
      <c r="AD88" s="2"/>
      <c r="AE88" s="2"/>
      <c r="AF88" s="2"/>
      <c r="AG88" s="2"/>
      <c r="AH88" s="2"/>
      <c r="AI88" s="2"/>
      <c r="AJ88" s="2"/>
      <c r="AK88" s="2"/>
      <c r="AL88" s="2"/>
      <c r="AM88" s="2"/>
      <c r="AN88" s="2"/>
      <c r="AP88" s="177"/>
      <c r="AQ88" s="177"/>
      <c r="AR88" s="177"/>
      <c r="AS88" s="177"/>
      <c r="AT88" s="177"/>
    </row>
    <row r="89" spans="2:46" ht="20.25" customHeight="1" x14ac:dyDescent="0.4">
      <c r="I89" s="2"/>
      <c r="J89" s="2"/>
      <c r="K89" s="214">
        <f>IF($R$86="週",T84,R84)</f>
        <v>0</v>
      </c>
      <c r="L89" s="214"/>
      <c r="M89" s="214"/>
      <c r="N89" s="214"/>
      <c r="O89" s="178" t="s">
        <v>116</v>
      </c>
      <c r="P89" s="209">
        <f>IF($R$86="週",$BA$6,$BE$6)</f>
        <v>40</v>
      </c>
      <c r="Q89" s="209"/>
      <c r="R89" s="209"/>
      <c r="S89" s="209"/>
      <c r="T89" s="178" t="s">
        <v>117</v>
      </c>
      <c r="U89" s="210">
        <f>ROUNDDOWN(K89/P89,1)</f>
        <v>0</v>
      </c>
      <c r="V89" s="210"/>
      <c r="W89" s="210"/>
      <c r="X89" s="210"/>
      <c r="Y89" s="2"/>
      <c r="Z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25"/>
      <c r="V92" s="225"/>
      <c r="W92" s="225"/>
      <c r="X92" s="225"/>
      <c r="Y92" s="2"/>
      <c r="Z92" s="2"/>
    </row>
    <row r="93" spans="2:46" ht="20.25" customHeight="1" x14ac:dyDescent="0.4">
      <c r="I93" s="2"/>
      <c r="J93" s="2"/>
      <c r="K93" s="127" t="s">
        <v>119</v>
      </c>
      <c r="L93" s="127"/>
      <c r="M93" s="127"/>
      <c r="N93" s="127"/>
      <c r="O93" s="127"/>
      <c r="P93" s="123" t="s">
        <v>120</v>
      </c>
      <c r="Q93" s="127"/>
      <c r="R93" s="127"/>
      <c r="S93" s="127"/>
      <c r="T93" s="127"/>
      <c r="U93" s="208" t="s">
        <v>111</v>
      </c>
      <c r="V93" s="208"/>
      <c r="W93" s="208"/>
      <c r="X93" s="208"/>
      <c r="Y93" s="2"/>
      <c r="Z93" s="2"/>
    </row>
    <row r="94" spans="2:46" ht="20.25" customHeight="1" x14ac:dyDescent="0.4">
      <c r="I94" s="2"/>
      <c r="J94" s="2"/>
      <c r="K94" s="209">
        <f>W84</f>
        <v>0</v>
      </c>
      <c r="L94" s="209"/>
      <c r="M94" s="209"/>
      <c r="N94" s="209"/>
      <c r="O94" s="178" t="s">
        <v>121</v>
      </c>
      <c r="P94" s="210">
        <f>U89</f>
        <v>0</v>
      </c>
      <c r="Q94" s="210"/>
      <c r="R94" s="210"/>
      <c r="S94" s="210"/>
      <c r="T94" s="178" t="s">
        <v>117</v>
      </c>
      <c r="U94" s="211">
        <f>ROUNDDOWN(K94+P94,1)</f>
        <v>0</v>
      </c>
      <c r="V94" s="211"/>
      <c r="W94" s="211"/>
      <c r="X94" s="211"/>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5" spans="1:59" x14ac:dyDescent="0.4">
      <c r="AQ135" s="13"/>
      <c r="AR135" s="13"/>
      <c r="AS135" s="13"/>
      <c r="AT135" s="13"/>
      <c r="AU135" s="13"/>
      <c r="AV135" s="13"/>
      <c r="AW135" s="13"/>
      <c r="AX135" s="13"/>
      <c r="AY135" s="13"/>
      <c r="AZ135" s="10"/>
      <c r="BA135" s="10"/>
      <c r="BB135" s="10"/>
      <c r="BC135" s="10"/>
      <c r="BD135" s="10"/>
      <c r="BE135" s="10"/>
    </row>
    <row r="136" spans="1:59" x14ac:dyDescent="0.4">
      <c r="AQ136" s="13"/>
      <c r="AR136" s="13"/>
      <c r="AS136" s="13"/>
      <c r="AT136" s="13"/>
      <c r="AU136" s="13"/>
      <c r="AV136" s="13"/>
      <c r="AW136" s="13"/>
      <c r="AX136" s="13"/>
      <c r="AY136" s="13"/>
      <c r="AZ136" s="10"/>
      <c r="BA136" s="10"/>
      <c r="BB136" s="10"/>
      <c r="BC136" s="10"/>
      <c r="BD136" s="10"/>
      <c r="BE136"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19:S20"/>
    <mergeCell ref="BB19:BC19"/>
    <mergeCell ref="BD19:BE19"/>
    <mergeCell ref="BF19:BJ20"/>
    <mergeCell ref="BB20:BC20"/>
    <mergeCell ref="BD20:BE20"/>
    <mergeCell ref="B19:B20"/>
    <mergeCell ref="C19:D20"/>
    <mergeCell ref="I19:J20"/>
    <mergeCell ref="K19:N20"/>
    <mergeCell ref="O21:S22"/>
    <mergeCell ref="BB21:BC21"/>
    <mergeCell ref="BD21:BE21"/>
    <mergeCell ref="BF21:BJ22"/>
    <mergeCell ref="BB22:BC22"/>
    <mergeCell ref="BD22:BE22"/>
    <mergeCell ref="B21:B22"/>
    <mergeCell ref="C21:D22"/>
    <mergeCell ref="I21:J22"/>
    <mergeCell ref="K21:N22"/>
    <mergeCell ref="O23:S24"/>
    <mergeCell ref="BB23:BC23"/>
    <mergeCell ref="BD23:BE23"/>
    <mergeCell ref="BF23:BJ24"/>
    <mergeCell ref="BB24:BC24"/>
    <mergeCell ref="BD24:BE24"/>
    <mergeCell ref="B23:B24"/>
    <mergeCell ref="C23:D24"/>
    <mergeCell ref="I23:J24"/>
    <mergeCell ref="K23:N24"/>
    <mergeCell ref="O25:S26"/>
    <mergeCell ref="BB25:BC25"/>
    <mergeCell ref="BD25:BE25"/>
    <mergeCell ref="BF25:BJ26"/>
    <mergeCell ref="BB26:BC26"/>
    <mergeCell ref="BD26:BE26"/>
    <mergeCell ref="B25:B26"/>
    <mergeCell ref="C25:D26"/>
    <mergeCell ref="I25:J26"/>
    <mergeCell ref="K25:N26"/>
    <mergeCell ref="O27:S28"/>
    <mergeCell ref="BB27:BC27"/>
    <mergeCell ref="BD27:BE27"/>
    <mergeCell ref="BF27:BJ28"/>
    <mergeCell ref="BB28:BC28"/>
    <mergeCell ref="BD28:BE28"/>
    <mergeCell ref="B27:B28"/>
    <mergeCell ref="C27:D28"/>
    <mergeCell ref="I27:J28"/>
    <mergeCell ref="K27:N28"/>
    <mergeCell ref="O29:S30"/>
    <mergeCell ref="BB29:BC29"/>
    <mergeCell ref="BD29:BE29"/>
    <mergeCell ref="BF29:BJ30"/>
    <mergeCell ref="BB30:BC30"/>
    <mergeCell ref="BD30:BE30"/>
    <mergeCell ref="B29:B30"/>
    <mergeCell ref="C29:D30"/>
    <mergeCell ref="I29:J30"/>
    <mergeCell ref="K29:N30"/>
    <mergeCell ref="O31:S32"/>
    <mergeCell ref="BB31:BC31"/>
    <mergeCell ref="BD31:BE31"/>
    <mergeCell ref="BF31:BJ32"/>
    <mergeCell ref="BB32:BC32"/>
    <mergeCell ref="BD32:BE32"/>
    <mergeCell ref="B31:B32"/>
    <mergeCell ref="C31:D32"/>
    <mergeCell ref="I31:J32"/>
    <mergeCell ref="K31:N32"/>
    <mergeCell ref="O33:S34"/>
    <mergeCell ref="BB33:BC33"/>
    <mergeCell ref="BD33:BE33"/>
    <mergeCell ref="BF33:BJ34"/>
    <mergeCell ref="BB34:BC34"/>
    <mergeCell ref="BD34:BE34"/>
    <mergeCell ref="B33:B34"/>
    <mergeCell ref="C33:D34"/>
    <mergeCell ref="I33:J34"/>
    <mergeCell ref="K33:N34"/>
    <mergeCell ref="O35:S36"/>
    <mergeCell ref="BB35:BC35"/>
    <mergeCell ref="BD35:BE35"/>
    <mergeCell ref="BF35:BJ36"/>
    <mergeCell ref="BB36:BC36"/>
    <mergeCell ref="BD36:BE36"/>
    <mergeCell ref="B35:B36"/>
    <mergeCell ref="C35:D36"/>
    <mergeCell ref="I35:J36"/>
    <mergeCell ref="K35:N36"/>
    <mergeCell ref="O37:S38"/>
    <mergeCell ref="BB37:BC37"/>
    <mergeCell ref="BD37:BE37"/>
    <mergeCell ref="BF37:BJ38"/>
    <mergeCell ref="BB38:BC38"/>
    <mergeCell ref="BD38:BE38"/>
    <mergeCell ref="B37:B38"/>
    <mergeCell ref="C37:D38"/>
    <mergeCell ref="I37:J38"/>
    <mergeCell ref="K37:N38"/>
    <mergeCell ref="O39:S40"/>
    <mergeCell ref="BB39:BC39"/>
    <mergeCell ref="BD39:BE39"/>
    <mergeCell ref="BF39:BJ40"/>
    <mergeCell ref="BB40:BC40"/>
    <mergeCell ref="BD40:BE40"/>
    <mergeCell ref="B39:B40"/>
    <mergeCell ref="C39:D40"/>
    <mergeCell ref="I39:J40"/>
    <mergeCell ref="K39:N40"/>
    <mergeCell ref="O41:S42"/>
    <mergeCell ref="BB41:BC41"/>
    <mergeCell ref="BD41:BE41"/>
    <mergeCell ref="BF41:BJ42"/>
    <mergeCell ref="BB42:BC42"/>
    <mergeCell ref="BD42:BE42"/>
    <mergeCell ref="B41:B42"/>
    <mergeCell ref="C41:D42"/>
    <mergeCell ref="I41:J42"/>
    <mergeCell ref="K41:N42"/>
    <mergeCell ref="O43:S44"/>
    <mergeCell ref="BB43:BC43"/>
    <mergeCell ref="BD43:BE43"/>
    <mergeCell ref="BF43:BJ44"/>
    <mergeCell ref="BB44:BC44"/>
    <mergeCell ref="BD44:BE44"/>
    <mergeCell ref="B43:B44"/>
    <mergeCell ref="C43:D44"/>
    <mergeCell ref="I43:J44"/>
    <mergeCell ref="K43:N44"/>
    <mergeCell ref="O45:S46"/>
    <mergeCell ref="BB45:BC45"/>
    <mergeCell ref="BD45:BE45"/>
    <mergeCell ref="BF45:BJ46"/>
    <mergeCell ref="BB46:BC46"/>
    <mergeCell ref="BD46:BE46"/>
    <mergeCell ref="B45:B46"/>
    <mergeCell ref="C45:D46"/>
    <mergeCell ref="I45:J46"/>
    <mergeCell ref="K45:N46"/>
    <mergeCell ref="O47:S48"/>
    <mergeCell ref="BB47:BC47"/>
    <mergeCell ref="BD47:BE47"/>
    <mergeCell ref="BF47:BJ48"/>
    <mergeCell ref="BB48:BC48"/>
    <mergeCell ref="BD48:BE48"/>
    <mergeCell ref="B47:B48"/>
    <mergeCell ref="C47:D48"/>
    <mergeCell ref="I47:J48"/>
    <mergeCell ref="K47:N48"/>
    <mergeCell ref="O49:S50"/>
    <mergeCell ref="BB49:BC49"/>
    <mergeCell ref="BD49:BE49"/>
    <mergeCell ref="BF49:BJ50"/>
    <mergeCell ref="BB50:BC50"/>
    <mergeCell ref="BD50:BE50"/>
    <mergeCell ref="B49:B50"/>
    <mergeCell ref="C49:D50"/>
    <mergeCell ref="I49:J50"/>
    <mergeCell ref="K49:N50"/>
    <mergeCell ref="O51:S52"/>
    <mergeCell ref="BB51:BC51"/>
    <mergeCell ref="BD51:BE51"/>
    <mergeCell ref="BF51:BJ52"/>
    <mergeCell ref="BB52:BC52"/>
    <mergeCell ref="BD52:BE52"/>
    <mergeCell ref="B51:B52"/>
    <mergeCell ref="C51:D52"/>
    <mergeCell ref="I51:J52"/>
    <mergeCell ref="K51:N52"/>
    <mergeCell ref="O53:S54"/>
    <mergeCell ref="BB53:BC53"/>
    <mergeCell ref="BD53:BE53"/>
    <mergeCell ref="BF53:BJ54"/>
    <mergeCell ref="BB54:BC54"/>
    <mergeCell ref="BD54:BE54"/>
    <mergeCell ref="B53:B54"/>
    <mergeCell ref="C53:D54"/>
    <mergeCell ref="I53:J54"/>
    <mergeCell ref="K53:N54"/>
    <mergeCell ref="O55:S56"/>
    <mergeCell ref="BB55:BC55"/>
    <mergeCell ref="BD55:BE55"/>
    <mergeCell ref="BF55:BJ56"/>
    <mergeCell ref="BB56:BC56"/>
    <mergeCell ref="BD56:BE56"/>
    <mergeCell ref="B55:B56"/>
    <mergeCell ref="C55:D56"/>
    <mergeCell ref="I55:J56"/>
    <mergeCell ref="K55:N56"/>
    <mergeCell ref="O57:S58"/>
    <mergeCell ref="BB57:BC57"/>
    <mergeCell ref="BD57:BE57"/>
    <mergeCell ref="BF57:BJ58"/>
    <mergeCell ref="BB58:BC58"/>
    <mergeCell ref="BD58:BE58"/>
    <mergeCell ref="B57:B58"/>
    <mergeCell ref="C57:D58"/>
    <mergeCell ref="I57:J58"/>
    <mergeCell ref="K57:N58"/>
    <mergeCell ref="O59:S60"/>
    <mergeCell ref="BB59:BC59"/>
    <mergeCell ref="BD59:BE59"/>
    <mergeCell ref="BF59:BJ60"/>
    <mergeCell ref="BB60:BC60"/>
    <mergeCell ref="BD60:BE60"/>
    <mergeCell ref="B59:B60"/>
    <mergeCell ref="C59:D60"/>
    <mergeCell ref="I59:J60"/>
    <mergeCell ref="K59:N60"/>
    <mergeCell ref="O61:S62"/>
    <mergeCell ref="BB61:BC61"/>
    <mergeCell ref="BD61:BE61"/>
    <mergeCell ref="BF61:BJ62"/>
    <mergeCell ref="BB62:BC62"/>
    <mergeCell ref="BD62:BE62"/>
    <mergeCell ref="B61:B62"/>
    <mergeCell ref="C61:D62"/>
    <mergeCell ref="I61:J62"/>
    <mergeCell ref="K61:N62"/>
    <mergeCell ref="O63:S64"/>
    <mergeCell ref="BB63:BC63"/>
    <mergeCell ref="BD63:BE63"/>
    <mergeCell ref="BF63:BJ64"/>
    <mergeCell ref="BB64:BC64"/>
    <mergeCell ref="BD64:BE64"/>
    <mergeCell ref="B63:B64"/>
    <mergeCell ref="C63:D64"/>
    <mergeCell ref="I63:J64"/>
    <mergeCell ref="K63:N64"/>
    <mergeCell ref="O65:S66"/>
    <mergeCell ref="BB65:BC65"/>
    <mergeCell ref="BD65:BE65"/>
    <mergeCell ref="BF65:BJ66"/>
    <mergeCell ref="BB66:BC66"/>
    <mergeCell ref="BD66:BE66"/>
    <mergeCell ref="B65:B66"/>
    <mergeCell ref="C65:D66"/>
    <mergeCell ref="I65:J66"/>
    <mergeCell ref="K65:N66"/>
    <mergeCell ref="O67:S68"/>
    <mergeCell ref="BB67:BC67"/>
    <mergeCell ref="BD67:BE67"/>
    <mergeCell ref="BF67:BJ68"/>
    <mergeCell ref="BB68:BC68"/>
    <mergeCell ref="BD68:BE68"/>
    <mergeCell ref="B67:B68"/>
    <mergeCell ref="C67:D68"/>
    <mergeCell ref="I67:J68"/>
    <mergeCell ref="K67:N68"/>
    <mergeCell ref="O69:S70"/>
    <mergeCell ref="BB69:BC69"/>
    <mergeCell ref="BD69:BE69"/>
    <mergeCell ref="BF69:BJ70"/>
    <mergeCell ref="BB70:BC70"/>
    <mergeCell ref="BD70:BE70"/>
    <mergeCell ref="B69:B70"/>
    <mergeCell ref="C69:D70"/>
    <mergeCell ref="I69:J70"/>
    <mergeCell ref="K69:N70"/>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3:S74"/>
    <mergeCell ref="BB73:BC73"/>
    <mergeCell ref="BD73:BE73"/>
    <mergeCell ref="BF73:BJ74"/>
    <mergeCell ref="BB74:BC74"/>
    <mergeCell ref="BD74:BE74"/>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U92:X92"/>
    <mergeCell ref="AP77:AS77"/>
    <mergeCell ref="K78:L79"/>
    <mergeCell ref="M78:P78"/>
    <mergeCell ref="R78:U78"/>
    <mergeCell ref="AP78:AS78"/>
    <mergeCell ref="M79:N79"/>
    <mergeCell ref="O79:P79"/>
    <mergeCell ref="O82:P82"/>
    <mergeCell ref="R82:S82"/>
    <mergeCell ref="AA81:AB81"/>
    <mergeCell ref="AC81:AF81"/>
    <mergeCell ref="AA78:AB78"/>
    <mergeCell ref="AC78:AF78"/>
    <mergeCell ref="AA79:AB79"/>
    <mergeCell ref="AC79:AF79"/>
    <mergeCell ref="T82:U82"/>
    <mergeCell ref="W82:X82"/>
    <mergeCell ref="R79:S79"/>
    <mergeCell ref="T79:U79"/>
    <mergeCell ref="U93:X93"/>
    <mergeCell ref="K94:N94"/>
    <mergeCell ref="P94:S94"/>
    <mergeCell ref="U94:X94"/>
    <mergeCell ref="R86:S86"/>
    <mergeCell ref="AA82:AB82"/>
    <mergeCell ref="AC82:AF82"/>
    <mergeCell ref="K89:N89"/>
    <mergeCell ref="P89:S89"/>
    <mergeCell ref="U89:X89"/>
    <mergeCell ref="K84:L84"/>
    <mergeCell ref="M84:N84"/>
    <mergeCell ref="O84:P84"/>
    <mergeCell ref="R84:S84"/>
    <mergeCell ref="T84:U84"/>
    <mergeCell ref="W84:X84"/>
    <mergeCell ref="W83:X83"/>
    <mergeCell ref="K83:L83"/>
    <mergeCell ref="M83:N83"/>
    <mergeCell ref="O83:P83"/>
    <mergeCell ref="R83:S83"/>
    <mergeCell ref="T83:U83"/>
    <mergeCell ref="K82:L82"/>
    <mergeCell ref="M82:N82"/>
  </mergeCells>
  <phoneticPr fontId="2"/>
  <conditionalFormatting sqref="W88:Z88">
    <cfRule type="expression" dxfId="132" priority="238">
      <formula>OR(#REF!=$B75,#REF!=$B75)</formula>
    </cfRule>
  </conditionalFormatting>
  <conditionalFormatting sqref="Z78 W78:X78 W87:Z87">
    <cfRule type="expression" dxfId="131" priority="239">
      <formula>OR(#REF!=$B76,#REF!=$B76)</formula>
    </cfRule>
  </conditionalFormatting>
  <conditionalFormatting sqref="BB16:BE16">
    <cfRule type="expression" dxfId="130" priority="235">
      <formula>INDIRECT(ADDRESS(ROW(),COLUMN()))=TRUNC(INDIRECT(ADDRESS(ROW(),COLUMN())))</formula>
    </cfRule>
  </conditionalFormatting>
  <conditionalFormatting sqref="BB18:BE18">
    <cfRule type="expression" dxfId="129" priority="234">
      <formula>INDIRECT(ADDRESS(ROW(),COLUMN()))=TRUNC(INDIRECT(ADDRESS(ROW(),COLUMN())))</formula>
    </cfRule>
  </conditionalFormatting>
  <conditionalFormatting sqref="BB20:BE20">
    <cfRule type="expression" dxfId="128" priority="233">
      <formula>INDIRECT(ADDRESS(ROW(),COLUMN()))=TRUNC(INDIRECT(ADDRESS(ROW(),COLUMN())))</formula>
    </cfRule>
  </conditionalFormatting>
  <conditionalFormatting sqref="BB22:BE22">
    <cfRule type="expression" dxfId="127" priority="232">
      <formula>INDIRECT(ADDRESS(ROW(),COLUMN()))=TRUNC(INDIRECT(ADDRESS(ROW(),COLUMN())))</formula>
    </cfRule>
  </conditionalFormatting>
  <conditionalFormatting sqref="BB24:BE24">
    <cfRule type="expression" dxfId="126" priority="231">
      <formula>INDIRECT(ADDRESS(ROW(),COLUMN()))=TRUNC(INDIRECT(ADDRESS(ROW(),COLUMN())))</formula>
    </cfRule>
  </conditionalFormatting>
  <conditionalFormatting sqref="BB26:BE26">
    <cfRule type="expression" dxfId="125" priority="230">
      <formula>INDIRECT(ADDRESS(ROW(),COLUMN()))=TRUNC(INDIRECT(ADDRESS(ROW(),COLUMN())))</formula>
    </cfRule>
  </conditionalFormatting>
  <conditionalFormatting sqref="BB28:BE28">
    <cfRule type="expression" dxfId="124" priority="229">
      <formula>INDIRECT(ADDRESS(ROW(),COLUMN()))=TRUNC(INDIRECT(ADDRESS(ROW(),COLUMN())))</formula>
    </cfRule>
  </conditionalFormatting>
  <conditionalFormatting sqref="BB30:BE30">
    <cfRule type="expression" dxfId="123" priority="228">
      <formula>INDIRECT(ADDRESS(ROW(),COLUMN()))=TRUNC(INDIRECT(ADDRESS(ROW(),COLUMN())))</formula>
    </cfRule>
  </conditionalFormatting>
  <conditionalFormatting sqref="BB32:BE32">
    <cfRule type="expression" dxfId="122" priority="227">
      <formula>INDIRECT(ADDRESS(ROW(),COLUMN()))=TRUNC(INDIRECT(ADDRESS(ROW(),COLUMN())))</formula>
    </cfRule>
  </conditionalFormatting>
  <conditionalFormatting sqref="BB34:BE34">
    <cfRule type="expression" dxfId="121" priority="226">
      <formula>INDIRECT(ADDRESS(ROW(),COLUMN()))=TRUNC(INDIRECT(ADDRESS(ROW(),COLUMN())))</formula>
    </cfRule>
  </conditionalFormatting>
  <conditionalFormatting sqref="BB36:BE36">
    <cfRule type="expression" dxfId="120" priority="225">
      <formula>INDIRECT(ADDRESS(ROW(),COLUMN()))=TRUNC(INDIRECT(ADDRESS(ROW(),COLUMN())))</formula>
    </cfRule>
  </conditionalFormatting>
  <conditionalFormatting sqref="BB38:BE38">
    <cfRule type="expression" dxfId="119" priority="224">
      <formula>INDIRECT(ADDRESS(ROW(),COLUMN()))=TRUNC(INDIRECT(ADDRESS(ROW(),COLUMN())))</formula>
    </cfRule>
  </conditionalFormatting>
  <conditionalFormatting sqref="BB40:BE40">
    <cfRule type="expression" dxfId="118" priority="223">
      <formula>INDIRECT(ADDRESS(ROW(),COLUMN()))=TRUNC(INDIRECT(ADDRESS(ROW(),COLUMN())))</formula>
    </cfRule>
  </conditionalFormatting>
  <conditionalFormatting sqref="BB42:BE42">
    <cfRule type="expression" dxfId="117" priority="222">
      <formula>INDIRECT(ADDRESS(ROW(),COLUMN()))=TRUNC(INDIRECT(ADDRESS(ROW(),COLUMN())))</formula>
    </cfRule>
  </conditionalFormatting>
  <conditionalFormatting sqref="BB44:BE44">
    <cfRule type="expression" dxfId="116" priority="221">
      <formula>INDIRECT(ADDRESS(ROW(),COLUMN()))=TRUNC(INDIRECT(ADDRESS(ROW(),COLUMN())))</formula>
    </cfRule>
  </conditionalFormatting>
  <conditionalFormatting sqref="BB46:BE46">
    <cfRule type="expression" dxfId="115" priority="220">
      <formula>INDIRECT(ADDRESS(ROW(),COLUMN()))=TRUNC(INDIRECT(ADDRESS(ROW(),COLUMN())))</formula>
    </cfRule>
  </conditionalFormatting>
  <conditionalFormatting sqref="BB48:BE48">
    <cfRule type="expression" dxfId="114" priority="219">
      <formula>INDIRECT(ADDRESS(ROW(),COLUMN()))=TRUNC(INDIRECT(ADDRESS(ROW(),COLUMN())))</formula>
    </cfRule>
  </conditionalFormatting>
  <conditionalFormatting sqref="BB50:BE50">
    <cfRule type="expression" dxfId="113" priority="218">
      <formula>INDIRECT(ADDRESS(ROW(),COLUMN()))=TRUNC(INDIRECT(ADDRESS(ROW(),COLUMN())))</formula>
    </cfRule>
  </conditionalFormatting>
  <conditionalFormatting sqref="BB52:BE52">
    <cfRule type="expression" dxfId="112" priority="217">
      <formula>INDIRECT(ADDRESS(ROW(),COLUMN()))=TRUNC(INDIRECT(ADDRESS(ROW(),COLUMN())))</formula>
    </cfRule>
  </conditionalFormatting>
  <conditionalFormatting sqref="BB54:BE54">
    <cfRule type="expression" dxfId="111" priority="216">
      <formula>INDIRECT(ADDRESS(ROW(),COLUMN()))=TRUNC(INDIRECT(ADDRESS(ROW(),COLUMN())))</formula>
    </cfRule>
  </conditionalFormatting>
  <conditionalFormatting sqref="BB56:BE56">
    <cfRule type="expression" dxfId="110" priority="215">
      <formula>INDIRECT(ADDRESS(ROW(),COLUMN()))=TRUNC(INDIRECT(ADDRESS(ROW(),COLUMN())))</formula>
    </cfRule>
  </conditionalFormatting>
  <conditionalFormatting sqref="BB58:BE58">
    <cfRule type="expression" dxfId="109" priority="214">
      <formula>INDIRECT(ADDRESS(ROW(),COLUMN()))=TRUNC(INDIRECT(ADDRESS(ROW(),COLUMN())))</formula>
    </cfRule>
  </conditionalFormatting>
  <conditionalFormatting sqref="BB60:BE60">
    <cfRule type="expression" dxfId="108" priority="213">
      <formula>INDIRECT(ADDRESS(ROW(),COLUMN()))=TRUNC(INDIRECT(ADDRESS(ROW(),COLUMN())))</formula>
    </cfRule>
  </conditionalFormatting>
  <conditionalFormatting sqref="BB62:BE62">
    <cfRule type="expression" dxfId="107" priority="212">
      <formula>INDIRECT(ADDRESS(ROW(),COLUMN()))=TRUNC(INDIRECT(ADDRESS(ROW(),COLUMN())))</formula>
    </cfRule>
  </conditionalFormatting>
  <conditionalFormatting sqref="BB64:BE64">
    <cfRule type="expression" dxfId="106" priority="211">
      <formula>INDIRECT(ADDRESS(ROW(),COLUMN()))=TRUNC(INDIRECT(ADDRESS(ROW(),COLUMN())))</formula>
    </cfRule>
  </conditionalFormatting>
  <conditionalFormatting sqref="BB66:BE66">
    <cfRule type="expression" dxfId="105" priority="210">
      <formula>INDIRECT(ADDRESS(ROW(),COLUMN()))=TRUNC(INDIRECT(ADDRESS(ROW(),COLUMN())))</formula>
    </cfRule>
  </conditionalFormatting>
  <conditionalFormatting sqref="BB68:BE68">
    <cfRule type="expression" dxfId="104" priority="209">
      <formula>INDIRECT(ADDRESS(ROW(),COLUMN()))=TRUNC(INDIRECT(ADDRESS(ROW(),COLUMN())))</formula>
    </cfRule>
  </conditionalFormatting>
  <conditionalFormatting sqref="BB70:BE70">
    <cfRule type="expression" dxfId="103" priority="208">
      <formula>INDIRECT(ADDRESS(ROW(),COLUMN()))=TRUNC(INDIRECT(ADDRESS(ROW(),COLUMN())))</formula>
    </cfRule>
  </conditionalFormatting>
  <conditionalFormatting sqref="BB72:BE72">
    <cfRule type="expression" dxfId="102" priority="207">
      <formula>INDIRECT(ADDRESS(ROW(),COLUMN()))=TRUNC(INDIRECT(ADDRESS(ROW(),COLUMN())))</formula>
    </cfRule>
  </conditionalFormatting>
  <conditionalFormatting sqref="M80:X84">
    <cfRule type="expression" dxfId="101" priority="205">
      <formula>INDIRECT(ADDRESS(ROW(),COLUMN()))=TRUNC(INDIRECT(ADDRESS(ROW(),COLUMN())))</formula>
    </cfRule>
  </conditionalFormatting>
  <conditionalFormatting sqref="K89:N89">
    <cfRule type="expression" dxfId="100" priority="203">
      <formula>INDIRECT(ADDRESS(ROW(),COLUMN()))=TRUNC(INDIRECT(ADDRESS(ROW(),COLUMN())))</formula>
    </cfRule>
  </conditionalFormatting>
  <conditionalFormatting sqref="W16:BA16">
    <cfRule type="expression" dxfId="99" priority="171">
      <formula>INDIRECT(ADDRESS(ROW(),COLUMN()))=TRUNC(INDIRECT(ADDRESS(ROW(),COLUMN())))</formula>
    </cfRule>
  </conditionalFormatting>
  <conditionalFormatting sqref="W18:BA18">
    <cfRule type="expression" dxfId="98" priority="200">
      <formula>INDIRECT(ADDRESS(ROW(),COLUMN()))=TRUNC(INDIRECT(ADDRESS(ROW(),COLUMN())))</formula>
    </cfRule>
  </conditionalFormatting>
  <conditionalFormatting sqref="W20:BA20">
    <cfRule type="expression" dxfId="97" priority="170">
      <formula>INDIRECT(ADDRESS(ROW(),COLUMN()))=TRUNC(INDIRECT(ADDRESS(ROW(),COLUMN())))</formula>
    </cfRule>
  </conditionalFormatting>
  <conditionalFormatting sqref="W22:BA22">
    <cfRule type="expression" dxfId="96" priority="169">
      <formula>INDIRECT(ADDRESS(ROW(),COLUMN()))=TRUNC(INDIRECT(ADDRESS(ROW(),COLUMN())))</formula>
    </cfRule>
  </conditionalFormatting>
  <conditionalFormatting sqref="W24:BA24">
    <cfRule type="expression" dxfId="95" priority="168">
      <formula>INDIRECT(ADDRESS(ROW(),COLUMN()))=TRUNC(INDIRECT(ADDRESS(ROW(),COLUMN())))</formula>
    </cfRule>
  </conditionalFormatting>
  <conditionalFormatting sqref="W26:BA26">
    <cfRule type="expression" dxfId="94" priority="167">
      <formula>INDIRECT(ADDRESS(ROW(),COLUMN()))=TRUNC(INDIRECT(ADDRESS(ROW(),COLUMN())))</formula>
    </cfRule>
  </conditionalFormatting>
  <conditionalFormatting sqref="W28:BA28">
    <cfRule type="expression" dxfId="93" priority="166">
      <formula>INDIRECT(ADDRESS(ROW(),COLUMN()))=TRUNC(INDIRECT(ADDRESS(ROW(),COLUMN())))</formula>
    </cfRule>
  </conditionalFormatting>
  <conditionalFormatting sqref="W30:BA30">
    <cfRule type="expression" dxfId="92" priority="165">
      <formula>INDIRECT(ADDRESS(ROW(),COLUMN()))=TRUNC(INDIRECT(ADDRESS(ROW(),COLUMN())))</formula>
    </cfRule>
  </conditionalFormatting>
  <conditionalFormatting sqref="W32:BA32">
    <cfRule type="expression" dxfId="91" priority="164">
      <formula>INDIRECT(ADDRESS(ROW(),COLUMN()))=TRUNC(INDIRECT(ADDRESS(ROW(),COLUMN())))</formula>
    </cfRule>
  </conditionalFormatting>
  <conditionalFormatting sqref="W34:BA34">
    <cfRule type="expression" dxfId="90" priority="163">
      <formula>INDIRECT(ADDRESS(ROW(),COLUMN()))=TRUNC(INDIRECT(ADDRESS(ROW(),COLUMN())))</formula>
    </cfRule>
  </conditionalFormatting>
  <conditionalFormatting sqref="W36:BA36">
    <cfRule type="expression" dxfId="89" priority="162">
      <formula>INDIRECT(ADDRESS(ROW(),COLUMN()))=TRUNC(INDIRECT(ADDRESS(ROW(),COLUMN())))</formula>
    </cfRule>
  </conditionalFormatting>
  <conditionalFormatting sqref="W38:BA38">
    <cfRule type="expression" dxfId="88" priority="161">
      <formula>INDIRECT(ADDRESS(ROW(),COLUMN()))=TRUNC(INDIRECT(ADDRESS(ROW(),COLUMN())))</formula>
    </cfRule>
  </conditionalFormatting>
  <conditionalFormatting sqref="W40:BA40">
    <cfRule type="expression" dxfId="87" priority="160">
      <formula>INDIRECT(ADDRESS(ROW(),COLUMN()))=TRUNC(INDIRECT(ADDRESS(ROW(),COLUMN())))</formula>
    </cfRule>
  </conditionalFormatting>
  <conditionalFormatting sqref="W42:BA42">
    <cfRule type="expression" dxfId="86" priority="159">
      <formula>INDIRECT(ADDRESS(ROW(),COLUMN()))=TRUNC(INDIRECT(ADDRESS(ROW(),COLUMN())))</formula>
    </cfRule>
  </conditionalFormatting>
  <conditionalFormatting sqref="W44:BA44">
    <cfRule type="expression" dxfId="85" priority="158">
      <formula>INDIRECT(ADDRESS(ROW(),COLUMN()))=TRUNC(INDIRECT(ADDRESS(ROW(),COLUMN())))</formula>
    </cfRule>
  </conditionalFormatting>
  <conditionalFormatting sqref="W46:BA46">
    <cfRule type="expression" dxfId="84" priority="157">
      <formula>INDIRECT(ADDRESS(ROW(),COLUMN()))=TRUNC(INDIRECT(ADDRESS(ROW(),COLUMN())))</formula>
    </cfRule>
  </conditionalFormatting>
  <conditionalFormatting sqref="W48:BA48">
    <cfRule type="expression" dxfId="83" priority="156">
      <formula>INDIRECT(ADDRESS(ROW(),COLUMN()))=TRUNC(INDIRECT(ADDRESS(ROW(),COLUMN())))</formula>
    </cfRule>
  </conditionalFormatting>
  <conditionalFormatting sqref="W50:BA50">
    <cfRule type="expression" dxfId="82" priority="155">
      <formula>INDIRECT(ADDRESS(ROW(),COLUMN()))=TRUNC(INDIRECT(ADDRESS(ROW(),COLUMN())))</formula>
    </cfRule>
  </conditionalFormatting>
  <conditionalFormatting sqref="W52:BA52">
    <cfRule type="expression" dxfId="81" priority="154">
      <formula>INDIRECT(ADDRESS(ROW(),COLUMN()))=TRUNC(INDIRECT(ADDRESS(ROW(),COLUMN())))</formula>
    </cfRule>
  </conditionalFormatting>
  <conditionalFormatting sqref="W54:BA54">
    <cfRule type="expression" dxfId="80" priority="153">
      <formula>INDIRECT(ADDRESS(ROW(),COLUMN()))=TRUNC(INDIRECT(ADDRESS(ROW(),COLUMN())))</formula>
    </cfRule>
  </conditionalFormatting>
  <conditionalFormatting sqref="W56:BA56">
    <cfRule type="expression" dxfId="79" priority="152">
      <formula>INDIRECT(ADDRESS(ROW(),COLUMN()))=TRUNC(INDIRECT(ADDRESS(ROW(),COLUMN())))</formula>
    </cfRule>
  </conditionalFormatting>
  <conditionalFormatting sqref="W58:BA58">
    <cfRule type="expression" dxfId="78" priority="151">
      <formula>INDIRECT(ADDRESS(ROW(),COLUMN()))=TRUNC(INDIRECT(ADDRESS(ROW(),COLUMN())))</formula>
    </cfRule>
  </conditionalFormatting>
  <conditionalFormatting sqref="W60:BA60">
    <cfRule type="expression" dxfId="77" priority="150">
      <formula>INDIRECT(ADDRESS(ROW(),COLUMN()))=TRUNC(INDIRECT(ADDRESS(ROW(),COLUMN())))</formula>
    </cfRule>
  </conditionalFormatting>
  <conditionalFormatting sqref="W62:BA62">
    <cfRule type="expression" dxfId="76" priority="149">
      <formula>INDIRECT(ADDRESS(ROW(),COLUMN()))=TRUNC(INDIRECT(ADDRESS(ROW(),COLUMN())))</formula>
    </cfRule>
  </conditionalFormatting>
  <conditionalFormatting sqref="W64:BA64">
    <cfRule type="expression" dxfId="75" priority="148">
      <formula>INDIRECT(ADDRESS(ROW(),COLUMN()))=TRUNC(INDIRECT(ADDRESS(ROW(),COLUMN())))</formula>
    </cfRule>
  </conditionalFormatting>
  <conditionalFormatting sqref="W66:BA66">
    <cfRule type="expression" dxfId="74" priority="147">
      <formula>INDIRECT(ADDRESS(ROW(),COLUMN()))=TRUNC(INDIRECT(ADDRESS(ROW(),COLUMN())))</formula>
    </cfRule>
  </conditionalFormatting>
  <conditionalFormatting sqref="W68:BA68">
    <cfRule type="expression" dxfId="73" priority="146">
      <formula>INDIRECT(ADDRESS(ROW(),COLUMN()))=TRUNC(INDIRECT(ADDRESS(ROW(),COLUMN())))</formula>
    </cfRule>
  </conditionalFormatting>
  <conditionalFormatting sqref="W70:BA70">
    <cfRule type="expression" dxfId="72" priority="145">
      <formula>INDIRECT(ADDRESS(ROW(),COLUMN()))=TRUNC(INDIRECT(ADDRESS(ROW(),COLUMN())))</formula>
    </cfRule>
  </conditionalFormatting>
  <conditionalFormatting sqref="W72:BA72">
    <cfRule type="expression" dxfId="71" priority="144">
      <formula>INDIRECT(ADDRESS(ROW(),COLUMN()))=TRUNC(INDIRECT(ADDRESS(ROW(),COLUMN())))</formula>
    </cfRule>
  </conditionalFormatting>
  <conditionalFormatting sqref="BB74:BE74">
    <cfRule type="expression" dxfId="70" priority="2">
      <formula>INDIRECT(ADDRESS(ROW(),COLUMN()))=TRUNC(INDIRECT(ADDRESS(ROW(),COLUMN())))</formula>
    </cfRule>
  </conditionalFormatting>
  <conditionalFormatting sqref="W74:BA74">
    <cfRule type="expression" dxfId="69" priority="1">
      <formula>INDIRECT(ADDRESS(ROW(),COLUMN()))=TRUNC(INDIRECT(ADDRESS(ROW(),COLUMN())))</formula>
    </cfRule>
  </conditionalFormatting>
  <conditionalFormatting sqref="AA82:AK82">
    <cfRule type="expression" dxfId="68" priority="249">
      <formula>OR(#REF!=$B75,#REF!=$B75)</formula>
    </cfRule>
  </conditionalFormatting>
  <conditionalFormatting sqref="AA81:AK81">
    <cfRule type="expression" dxfId="67" priority="251">
      <formula>OR(#REF!=$B85,#REF!=$B85)</formula>
    </cfRule>
  </conditionalFormatting>
  <dataValidations count="9">
    <dataValidation type="list" allowBlank="1" showInputMessage="1" showErrorMessage="1" sqref="R86:S8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formula1>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48"/>
  <sheetViews>
    <sheetView showGridLines="0"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25" t="s">
        <v>195</v>
      </c>
      <c r="AU1" s="326"/>
      <c r="AV1" s="326"/>
      <c r="AW1" s="326"/>
      <c r="AX1" s="326"/>
      <c r="AY1" s="326"/>
      <c r="AZ1" s="326"/>
      <c r="BA1" s="326"/>
      <c r="BB1" s="326"/>
      <c r="BC1" s="326"/>
      <c r="BD1" s="326"/>
      <c r="BE1" s="326"/>
      <c r="BF1" s="326"/>
      <c r="BG1" s="326"/>
      <c r="BH1" s="326"/>
      <c r="BI1" s="326"/>
      <c r="BJ1" s="9" t="s">
        <v>2</v>
      </c>
    </row>
    <row r="2" spans="2:67" s="8" customFormat="1" ht="20.25" customHeight="1" x14ac:dyDescent="0.4">
      <c r="J2" s="7"/>
      <c r="M2" s="7"/>
      <c r="N2" s="7"/>
      <c r="P2" s="9"/>
      <c r="Q2" s="9"/>
      <c r="R2" s="9"/>
      <c r="S2" s="9"/>
      <c r="T2" s="9"/>
      <c r="U2" s="9"/>
      <c r="V2" s="9"/>
      <c r="W2" s="9"/>
      <c r="AB2" s="139" t="s">
        <v>27</v>
      </c>
      <c r="AC2" s="327">
        <v>3</v>
      </c>
      <c r="AD2" s="327"/>
      <c r="AE2" s="139" t="s">
        <v>28</v>
      </c>
      <c r="AF2" s="328">
        <f>IF(AC2=0,"",YEAR(DATE(2018+AC2,1,1)))</f>
        <v>2021</v>
      </c>
      <c r="AG2" s="328"/>
      <c r="AH2" s="140" t="s">
        <v>29</v>
      </c>
      <c r="AI2" s="140" t="s">
        <v>1</v>
      </c>
      <c r="AJ2" s="327">
        <v>4</v>
      </c>
      <c r="AK2" s="327"/>
      <c r="AL2" s="140" t="s">
        <v>24</v>
      </c>
      <c r="AS2" s="9" t="s">
        <v>31</v>
      </c>
      <c r="AT2" s="327" t="s">
        <v>153</v>
      </c>
      <c r="AU2" s="327"/>
      <c r="AV2" s="327"/>
      <c r="AW2" s="327"/>
      <c r="AX2" s="327"/>
      <c r="AY2" s="327"/>
      <c r="AZ2" s="327"/>
      <c r="BA2" s="327"/>
      <c r="BB2" s="327"/>
      <c r="BC2" s="327"/>
      <c r="BD2" s="327"/>
      <c r="BE2" s="327"/>
      <c r="BF2" s="327"/>
      <c r="BG2" s="327"/>
      <c r="BH2" s="327"/>
      <c r="BI2" s="327"/>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9" t="s">
        <v>175</v>
      </c>
      <c r="BF3" s="330"/>
      <c r="BG3" s="330"/>
      <c r="BH3" s="331"/>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29" t="s">
        <v>176</v>
      </c>
      <c r="BF4" s="330"/>
      <c r="BG4" s="330"/>
      <c r="BH4" s="331"/>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52">
        <v>40</v>
      </c>
      <c r="BB6" s="353"/>
      <c r="BC6" s="2" t="s">
        <v>22</v>
      </c>
      <c r="BD6" s="6"/>
      <c r="BE6" s="352">
        <v>160</v>
      </c>
      <c r="BF6" s="353"/>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4">
        <f>DAY(EOMONTH(DATE(AF2,AJ2,1),0))</f>
        <v>30</v>
      </c>
      <c r="BF8" s="355"/>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8" t="s">
        <v>20</v>
      </c>
      <c r="C10" s="291" t="s">
        <v>193</v>
      </c>
      <c r="D10" s="292"/>
      <c r="E10" s="141"/>
      <c r="F10" s="142"/>
      <c r="G10" s="141"/>
      <c r="H10" s="142"/>
      <c r="I10" s="297" t="s">
        <v>237</v>
      </c>
      <c r="J10" s="298"/>
      <c r="K10" s="303" t="s">
        <v>238</v>
      </c>
      <c r="L10" s="304"/>
      <c r="M10" s="304"/>
      <c r="N10" s="292"/>
      <c r="O10" s="303" t="s">
        <v>239</v>
      </c>
      <c r="P10" s="304"/>
      <c r="Q10" s="304"/>
      <c r="R10" s="304"/>
      <c r="S10" s="292"/>
      <c r="T10" s="195"/>
      <c r="U10" s="195"/>
      <c r="V10" s="196"/>
      <c r="W10" s="332" t="s">
        <v>240</v>
      </c>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4" t="str">
        <f>IF(BE3="４週","(9)1～4週目の勤務時間数合計","(9)1か月の勤務時間数　合計")</f>
        <v>(9)1～4週目の勤務時間数合計</v>
      </c>
      <c r="BC10" s="335"/>
      <c r="BD10" s="340" t="s">
        <v>241</v>
      </c>
      <c r="BE10" s="341"/>
      <c r="BF10" s="291" t="s">
        <v>242</v>
      </c>
      <c r="BG10" s="304"/>
      <c r="BH10" s="304"/>
      <c r="BI10" s="304"/>
      <c r="BJ10" s="346"/>
    </row>
    <row r="11" spans="2:67" ht="20.25" customHeight="1" x14ac:dyDescent="0.4">
      <c r="B11" s="289"/>
      <c r="C11" s="293"/>
      <c r="D11" s="294"/>
      <c r="E11" s="143"/>
      <c r="F11" s="144"/>
      <c r="G11" s="143"/>
      <c r="H11" s="144"/>
      <c r="I11" s="299"/>
      <c r="J11" s="300"/>
      <c r="K11" s="305"/>
      <c r="L11" s="306"/>
      <c r="M11" s="306"/>
      <c r="N11" s="294"/>
      <c r="O11" s="305"/>
      <c r="P11" s="306"/>
      <c r="Q11" s="306"/>
      <c r="R11" s="306"/>
      <c r="S11" s="294"/>
      <c r="T11" s="197"/>
      <c r="U11" s="197"/>
      <c r="V11" s="198"/>
      <c r="W11" s="349" t="s">
        <v>11</v>
      </c>
      <c r="X11" s="349"/>
      <c r="Y11" s="349"/>
      <c r="Z11" s="349"/>
      <c r="AA11" s="349"/>
      <c r="AB11" s="349"/>
      <c r="AC11" s="350"/>
      <c r="AD11" s="351" t="s">
        <v>12</v>
      </c>
      <c r="AE11" s="349"/>
      <c r="AF11" s="349"/>
      <c r="AG11" s="349"/>
      <c r="AH11" s="349"/>
      <c r="AI11" s="349"/>
      <c r="AJ11" s="350"/>
      <c r="AK11" s="351" t="s">
        <v>13</v>
      </c>
      <c r="AL11" s="349"/>
      <c r="AM11" s="349"/>
      <c r="AN11" s="349"/>
      <c r="AO11" s="349"/>
      <c r="AP11" s="349"/>
      <c r="AQ11" s="350"/>
      <c r="AR11" s="351" t="s">
        <v>14</v>
      </c>
      <c r="AS11" s="349"/>
      <c r="AT11" s="349"/>
      <c r="AU11" s="349"/>
      <c r="AV11" s="349"/>
      <c r="AW11" s="349"/>
      <c r="AX11" s="350"/>
      <c r="AY11" s="351" t="s">
        <v>15</v>
      </c>
      <c r="AZ11" s="349"/>
      <c r="BA11" s="349"/>
      <c r="BB11" s="336"/>
      <c r="BC11" s="337"/>
      <c r="BD11" s="342"/>
      <c r="BE11" s="343"/>
      <c r="BF11" s="293"/>
      <c r="BG11" s="306"/>
      <c r="BH11" s="306"/>
      <c r="BI11" s="306"/>
      <c r="BJ11" s="347"/>
    </row>
    <row r="12" spans="2:67" ht="20.25" customHeight="1" x14ac:dyDescent="0.4">
      <c r="B12" s="289"/>
      <c r="C12" s="293"/>
      <c r="D12" s="294"/>
      <c r="E12" s="143"/>
      <c r="F12" s="144"/>
      <c r="G12" s="143"/>
      <c r="H12" s="144"/>
      <c r="I12" s="299"/>
      <c r="J12" s="300"/>
      <c r="K12" s="305"/>
      <c r="L12" s="306"/>
      <c r="M12" s="306"/>
      <c r="N12" s="294"/>
      <c r="O12" s="305"/>
      <c r="P12" s="306"/>
      <c r="Q12" s="306"/>
      <c r="R12" s="306"/>
      <c r="S12" s="294"/>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36"/>
      <c r="BC12" s="337"/>
      <c r="BD12" s="342"/>
      <c r="BE12" s="343"/>
      <c r="BF12" s="293"/>
      <c r="BG12" s="306"/>
      <c r="BH12" s="306"/>
      <c r="BI12" s="306"/>
      <c r="BJ12" s="347"/>
    </row>
    <row r="13" spans="2:67" ht="20.25" hidden="1" customHeight="1" x14ac:dyDescent="0.4">
      <c r="B13" s="289"/>
      <c r="C13" s="293"/>
      <c r="D13" s="294"/>
      <c r="E13" s="143"/>
      <c r="F13" s="144"/>
      <c r="G13" s="143"/>
      <c r="H13" s="144"/>
      <c r="I13" s="299"/>
      <c r="J13" s="300"/>
      <c r="K13" s="305"/>
      <c r="L13" s="306"/>
      <c r="M13" s="306"/>
      <c r="N13" s="294"/>
      <c r="O13" s="305"/>
      <c r="P13" s="306"/>
      <c r="Q13" s="306"/>
      <c r="R13" s="306"/>
      <c r="S13" s="294"/>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36"/>
      <c r="BC13" s="337"/>
      <c r="BD13" s="342"/>
      <c r="BE13" s="343"/>
      <c r="BF13" s="293"/>
      <c r="BG13" s="306"/>
      <c r="BH13" s="306"/>
      <c r="BI13" s="306"/>
      <c r="BJ13" s="347"/>
    </row>
    <row r="14" spans="2:67" ht="20.25" customHeight="1" thickBot="1" x14ac:dyDescent="0.45">
      <c r="B14" s="290"/>
      <c r="C14" s="295"/>
      <c r="D14" s="296"/>
      <c r="E14" s="145"/>
      <c r="F14" s="146"/>
      <c r="G14" s="145"/>
      <c r="H14" s="146"/>
      <c r="I14" s="301"/>
      <c r="J14" s="302"/>
      <c r="K14" s="307"/>
      <c r="L14" s="308"/>
      <c r="M14" s="308"/>
      <c r="N14" s="296"/>
      <c r="O14" s="307"/>
      <c r="P14" s="308"/>
      <c r="Q14" s="308"/>
      <c r="R14" s="308"/>
      <c r="S14" s="296"/>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38"/>
      <c r="BC14" s="339"/>
      <c r="BD14" s="344"/>
      <c r="BE14" s="345"/>
      <c r="BF14" s="295"/>
      <c r="BG14" s="308"/>
      <c r="BH14" s="308"/>
      <c r="BI14" s="308"/>
      <c r="BJ14" s="348"/>
    </row>
    <row r="15" spans="2:67" ht="20.25" customHeight="1" x14ac:dyDescent="0.4">
      <c r="B15" s="249">
        <f>B13+1</f>
        <v>1</v>
      </c>
      <c r="C15" s="319" t="s">
        <v>70</v>
      </c>
      <c r="D15" s="320"/>
      <c r="E15" s="158"/>
      <c r="F15" s="159"/>
      <c r="G15" s="158"/>
      <c r="H15" s="159"/>
      <c r="I15" s="321" t="s">
        <v>88</v>
      </c>
      <c r="J15" s="322"/>
      <c r="K15" s="323" t="s">
        <v>89</v>
      </c>
      <c r="L15" s="324"/>
      <c r="M15" s="324"/>
      <c r="N15" s="320"/>
      <c r="O15" s="309" t="s">
        <v>87</v>
      </c>
      <c r="P15" s="310"/>
      <c r="Q15" s="310"/>
      <c r="R15" s="310"/>
      <c r="S15" s="31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312"/>
      <c r="BC15" s="313"/>
      <c r="BD15" s="314"/>
      <c r="BE15" s="315"/>
      <c r="BF15" s="316"/>
      <c r="BG15" s="317"/>
      <c r="BH15" s="317"/>
      <c r="BI15" s="317"/>
      <c r="BJ15" s="318"/>
    </row>
    <row r="16" spans="2:67" ht="20.25" customHeight="1" x14ac:dyDescent="0.4">
      <c r="B16" s="269"/>
      <c r="C16" s="282"/>
      <c r="D16" s="283"/>
      <c r="E16" s="160"/>
      <c r="F16" s="161" t="str">
        <f>C15</f>
        <v>管理者</v>
      </c>
      <c r="G16" s="160"/>
      <c r="H16" s="161" t="str">
        <f>I15</f>
        <v>A</v>
      </c>
      <c r="I16" s="284"/>
      <c r="J16" s="285"/>
      <c r="K16" s="286"/>
      <c r="L16" s="287"/>
      <c r="M16" s="287"/>
      <c r="N16" s="283"/>
      <c r="O16" s="229"/>
      <c r="P16" s="230"/>
      <c r="Q16" s="230"/>
      <c r="R16" s="230"/>
      <c r="S16" s="231"/>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79">
        <f>IF($BE$3="４週",SUM(W16:AX16),IF($BE$3="暦月",SUM(W16:BA16),""))</f>
        <v>160</v>
      </c>
      <c r="BC16" s="280"/>
      <c r="BD16" s="281">
        <f>IF($BE$3="４週",BB16/4,IF($BE$3="暦月",(BB16/($BE$8/7)),""))</f>
        <v>40</v>
      </c>
      <c r="BE16" s="280"/>
      <c r="BF16" s="276"/>
      <c r="BG16" s="277"/>
      <c r="BH16" s="277"/>
      <c r="BI16" s="277"/>
      <c r="BJ16" s="278"/>
    </row>
    <row r="17" spans="2:62" ht="20.25" customHeight="1" x14ac:dyDescent="0.4">
      <c r="B17" s="249">
        <f>B15+1</f>
        <v>2</v>
      </c>
      <c r="C17" s="251" t="s">
        <v>235</v>
      </c>
      <c r="D17" s="252"/>
      <c r="E17" s="162"/>
      <c r="F17" s="163"/>
      <c r="G17" s="162"/>
      <c r="H17" s="163"/>
      <c r="I17" s="255" t="s">
        <v>88</v>
      </c>
      <c r="J17" s="256"/>
      <c r="K17" s="259" t="s">
        <v>208</v>
      </c>
      <c r="L17" s="260"/>
      <c r="M17" s="260"/>
      <c r="N17" s="252"/>
      <c r="O17" s="229" t="s">
        <v>124</v>
      </c>
      <c r="P17" s="230"/>
      <c r="Q17" s="230"/>
      <c r="R17" s="230"/>
      <c r="S17" s="231"/>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5"/>
      <c r="BC17" s="236"/>
      <c r="BD17" s="237"/>
      <c r="BE17" s="238"/>
      <c r="BF17" s="239" t="s">
        <v>252</v>
      </c>
      <c r="BG17" s="240"/>
      <c r="BH17" s="240"/>
      <c r="BI17" s="240"/>
      <c r="BJ17" s="241"/>
    </row>
    <row r="18" spans="2:62" ht="20.25" customHeight="1" x14ac:dyDescent="0.4">
      <c r="B18" s="269"/>
      <c r="C18" s="282"/>
      <c r="D18" s="283"/>
      <c r="E18" s="160"/>
      <c r="F18" s="161" t="str">
        <f>C17</f>
        <v>計画作成責任者</v>
      </c>
      <c r="G18" s="160"/>
      <c r="H18" s="161" t="str">
        <f>I17</f>
        <v>A</v>
      </c>
      <c r="I18" s="284"/>
      <c r="J18" s="285"/>
      <c r="K18" s="286"/>
      <c r="L18" s="287"/>
      <c r="M18" s="287"/>
      <c r="N18" s="283"/>
      <c r="O18" s="229"/>
      <c r="P18" s="230"/>
      <c r="Q18" s="230"/>
      <c r="R18" s="230"/>
      <c r="S18" s="231"/>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79">
        <f>IF($BE$3="４週",SUM(W18:AX18),IF($BE$3="暦月",SUM(W18:BA18),""))</f>
        <v>160</v>
      </c>
      <c r="BC18" s="280"/>
      <c r="BD18" s="281">
        <f>IF($BE$3="４週",BB18/4,IF($BE$3="暦月",(BB18/($BE$8/7)),""))</f>
        <v>40</v>
      </c>
      <c r="BE18" s="280"/>
      <c r="BF18" s="276"/>
      <c r="BG18" s="277"/>
      <c r="BH18" s="277"/>
      <c r="BI18" s="277"/>
      <c r="BJ18" s="278"/>
    </row>
    <row r="19" spans="2:62" ht="20.25" customHeight="1" x14ac:dyDescent="0.4">
      <c r="B19" s="249">
        <f>B17+1</f>
        <v>3</v>
      </c>
      <c r="C19" s="251" t="s">
        <v>235</v>
      </c>
      <c r="D19" s="252"/>
      <c r="E19" s="160"/>
      <c r="F19" s="161"/>
      <c r="G19" s="160"/>
      <c r="H19" s="161"/>
      <c r="I19" s="255" t="s">
        <v>88</v>
      </c>
      <c r="J19" s="256"/>
      <c r="K19" s="259" t="s">
        <v>204</v>
      </c>
      <c r="L19" s="260"/>
      <c r="M19" s="260"/>
      <c r="N19" s="252"/>
      <c r="O19" s="229" t="s">
        <v>125</v>
      </c>
      <c r="P19" s="230"/>
      <c r="Q19" s="230"/>
      <c r="R19" s="230"/>
      <c r="S19" s="231"/>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5"/>
      <c r="BC19" s="236"/>
      <c r="BD19" s="237"/>
      <c r="BE19" s="238"/>
      <c r="BF19" s="239" t="s">
        <v>252</v>
      </c>
      <c r="BG19" s="240"/>
      <c r="BH19" s="240"/>
      <c r="BI19" s="240"/>
      <c r="BJ19" s="241"/>
    </row>
    <row r="20" spans="2:62" ht="20.25" customHeight="1" x14ac:dyDescent="0.4">
      <c r="B20" s="269"/>
      <c r="C20" s="282"/>
      <c r="D20" s="283"/>
      <c r="E20" s="160"/>
      <c r="F20" s="161" t="str">
        <f>C19</f>
        <v>計画作成責任者</v>
      </c>
      <c r="G20" s="160"/>
      <c r="H20" s="161" t="str">
        <f>I19</f>
        <v>A</v>
      </c>
      <c r="I20" s="284"/>
      <c r="J20" s="285"/>
      <c r="K20" s="286"/>
      <c r="L20" s="287"/>
      <c r="M20" s="287"/>
      <c r="N20" s="283"/>
      <c r="O20" s="229"/>
      <c r="P20" s="230"/>
      <c r="Q20" s="230"/>
      <c r="R20" s="230"/>
      <c r="S20" s="231"/>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79">
        <f>IF($BE$3="４週",SUM(W20:AX20),IF($BE$3="暦月",SUM(W20:BA20),""))</f>
        <v>160</v>
      </c>
      <c r="BC20" s="280"/>
      <c r="BD20" s="281">
        <f>IF($BE$3="４週",BB20/4,IF($BE$3="暦月",(BB20/($BE$8/7)),""))</f>
        <v>40</v>
      </c>
      <c r="BE20" s="280"/>
      <c r="BF20" s="276"/>
      <c r="BG20" s="277"/>
      <c r="BH20" s="277"/>
      <c r="BI20" s="277"/>
      <c r="BJ20" s="278"/>
    </row>
    <row r="21" spans="2:62" ht="20.25" customHeight="1" x14ac:dyDescent="0.4">
      <c r="B21" s="249">
        <f>B19+1</f>
        <v>4</v>
      </c>
      <c r="C21" s="251" t="s">
        <v>198</v>
      </c>
      <c r="D21" s="252"/>
      <c r="E21" s="160"/>
      <c r="F21" s="161"/>
      <c r="G21" s="160"/>
      <c r="H21" s="161"/>
      <c r="I21" s="255" t="s">
        <v>88</v>
      </c>
      <c r="J21" s="256"/>
      <c r="K21" s="259" t="s">
        <v>89</v>
      </c>
      <c r="L21" s="260"/>
      <c r="M21" s="260"/>
      <c r="N21" s="252"/>
      <c r="O21" s="229" t="s">
        <v>126</v>
      </c>
      <c r="P21" s="230"/>
      <c r="Q21" s="230"/>
      <c r="R21" s="230"/>
      <c r="S21" s="231"/>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5"/>
      <c r="BC21" s="236"/>
      <c r="BD21" s="237"/>
      <c r="BE21" s="238"/>
      <c r="BF21" s="239"/>
      <c r="BG21" s="240"/>
      <c r="BH21" s="240"/>
      <c r="BI21" s="240"/>
      <c r="BJ21" s="241"/>
    </row>
    <row r="22" spans="2:62" ht="20.25" customHeight="1" x14ac:dyDescent="0.4">
      <c r="B22" s="269"/>
      <c r="C22" s="282"/>
      <c r="D22" s="283"/>
      <c r="E22" s="160"/>
      <c r="F22" s="161" t="str">
        <f>C21</f>
        <v>オペレーター</v>
      </c>
      <c r="G22" s="160"/>
      <c r="H22" s="161" t="str">
        <f>I21</f>
        <v>A</v>
      </c>
      <c r="I22" s="284"/>
      <c r="J22" s="285"/>
      <c r="K22" s="286"/>
      <c r="L22" s="287"/>
      <c r="M22" s="287"/>
      <c r="N22" s="283"/>
      <c r="O22" s="229"/>
      <c r="P22" s="230"/>
      <c r="Q22" s="230"/>
      <c r="R22" s="230"/>
      <c r="S22" s="231"/>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79">
        <f>IF($BE$3="４週",SUM(W22:AX22),IF($BE$3="暦月",SUM(W22:BA22),""))</f>
        <v>160</v>
      </c>
      <c r="BC22" s="280"/>
      <c r="BD22" s="281">
        <f>IF($BE$3="４週",BB22/4,IF($BE$3="暦月",(BB22/($BE$8/7)),""))</f>
        <v>40</v>
      </c>
      <c r="BE22" s="280"/>
      <c r="BF22" s="276"/>
      <c r="BG22" s="277"/>
      <c r="BH22" s="277"/>
      <c r="BI22" s="277"/>
      <c r="BJ22" s="278"/>
    </row>
    <row r="23" spans="2:62" ht="20.25" customHeight="1" x14ac:dyDescent="0.4">
      <c r="B23" s="249">
        <f>B21+1</f>
        <v>5</v>
      </c>
      <c r="C23" s="251" t="s">
        <v>198</v>
      </c>
      <c r="D23" s="252"/>
      <c r="E23" s="160"/>
      <c r="F23" s="161"/>
      <c r="G23" s="160"/>
      <c r="H23" s="161"/>
      <c r="I23" s="255" t="s">
        <v>88</v>
      </c>
      <c r="J23" s="256"/>
      <c r="K23" s="259" t="s">
        <v>89</v>
      </c>
      <c r="L23" s="260"/>
      <c r="M23" s="260"/>
      <c r="N23" s="252"/>
      <c r="O23" s="229" t="s">
        <v>127</v>
      </c>
      <c r="P23" s="230"/>
      <c r="Q23" s="230"/>
      <c r="R23" s="230"/>
      <c r="S23" s="231"/>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5"/>
      <c r="BC23" s="236"/>
      <c r="BD23" s="237"/>
      <c r="BE23" s="238"/>
      <c r="BF23" s="239"/>
      <c r="BG23" s="240"/>
      <c r="BH23" s="240"/>
      <c r="BI23" s="240"/>
      <c r="BJ23" s="241"/>
    </row>
    <row r="24" spans="2:62" ht="20.25" customHeight="1" x14ac:dyDescent="0.4">
      <c r="B24" s="269"/>
      <c r="C24" s="282"/>
      <c r="D24" s="283"/>
      <c r="E24" s="160"/>
      <c r="F24" s="161" t="str">
        <f>C23</f>
        <v>オペレーター</v>
      </c>
      <c r="G24" s="160"/>
      <c r="H24" s="161" t="str">
        <f>I23</f>
        <v>A</v>
      </c>
      <c r="I24" s="284"/>
      <c r="J24" s="285"/>
      <c r="K24" s="286"/>
      <c r="L24" s="287"/>
      <c r="M24" s="287"/>
      <c r="N24" s="283"/>
      <c r="O24" s="229"/>
      <c r="P24" s="230"/>
      <c r="Q24" s="230"/>
      <c r="R24" s="230"/>
      <c r="S24" s="231"/>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79">
        <f>IF($BE$3="４週",SUM(W24:AX24),IF($BE$3="暦月",SUM(W24:BA24),""))</f>
        <v>160.00000000000003</v>
      </c>
      <c r="BC24" s="280"/>
      <c r="BD24" s="281">
        <f>IF($BE$3="４週",BB24/4,IF($BE$3="暦月",(BB24/($BE$8/7)),""))</f>
        <v>40.000000000000007</v>
      </c>
      <c r="BE24" s="280"/>
      <c r="BF24" s="276"/>
      <c r="BG24" s="277"/>
      <c r="BH24" s="277"/>
      <c r="BI24" s="277"/>
      <c r="BJ24" s="278"/>
    </row>
    <row r="25" spans="2:62" ht="20.25" customHeight="1" x14ac:dyDescent="0.4">
      <c r="B25" s="249">
        <f>B23+1</f>
        <v>6</v>
      </c>
      <c r="C25" s="251" t="s">
        <v>198</v>
      </c>
      <c r="D25" s="252"/>
      <c r="E25" s="160"/>
      <c r="F25" s="161"/>
      <c r="G25" s="160"/>
      <c r="H25" s="161"/>
      <c r="I25" s="255" t="s">
        <v>88</v>
      </c>
      <c r="J25" s="256"/>
      <c r="K25" s="259" t="s">
        <v>89</v>
      </c>
      <c r="L25" s="260"/>
      <c r="M25" s="260"/>
      <c r="N25" s="252"/>
      <c r="O25" s="229" t="s">
        <v>194</v>
      </c>
      <c r="P25" s="230"/>
      <c r="Q25" s="230"/>
      <c r="R25" s="230"/>
      <c r="S25" s="231"/>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5"/>
      <c r="BC25" s="236"/>
      <c r="BD25" s="237"/>
      <c r="BE25" s="238"/>
      <c r="BF25" s="239"/>
      <c r="BG25" s="240"/>
      <c r="BH25" s="240"/>
      <c r="BI25" s="240"/>
      <c r="BJ25" s="241"/>
    </row>
    <row r="26" spans="2:62" ht="20.25" customHeight="1" x14ac:dyDescent="0.4">
      <c r="B26" s="269"/>
      <c r="C26" s="282"/>
      <c r="D26" s="283"/>
      <c r="E26" s="160"/>
      <c r="F26" s="161" t="str">
        <f>C25</f>
        <v>オペレーター</v>
      </c>
      <c r="G26" s="160"/>
      <c r="H26" s="161" t="str">
        <f>I25</f>
        <v>A</v>
      </c>
      <c r="I26" s="284"/>
      <c r="J26" s="285"/>
      <c r="K26" s="286"/>
      <c r="L26" s="287"/>
      <c r="M26" s="287"/>
      <c r="N26" s="283"/>
      <c r="O26" s="229"/>
      <c r="P26" s="230"/>
      <c r="Q26" s="230"/>
      <c r="R26" s="230"/>
      <c r="S26" s="231"/>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79">
        <f>IF($BE$3="４週",SUM(W26:AX26),IF($BE$3="暦月",SUM(W26:BA26),""))</f>
        <v>160.00000000000003</v>
      </c>
      <c r="BC26" s="280"/>
      <c r="BD26" s="281">
        <f>IF($BE$3="４週",BB26/4,IF($BE$3="暦月",(BB26/($BE$8/7)),""))</f>
        <v>40.000000000000007</v>
      </c>
      <c r="BE26" s="280"/>
      <c r="BF26" s="276"/>
      <c r="BG26" s="277"/>
      <c r="BH26" s="277"/>
      <c r="BI26" s="277"/>
      <c r="BJ26" s="278"/>
    </row>
    <row r="27" spans="2:62" ht="20.25" customHeight="1" x14ac:dyDescent="0.4">
      <c r="B27" s="249">
        <f>B25+1</f>
        <v>7</v>
      </c>
      <c r="C27" s="251" t="s">
        <v>198</v>
      </c>
      <c r="D27" s="252"/>
      <c r="E27" s="160"/>
      <c r="F27" s="161"/>
      <c r="G27" s="160"/>
      <c r="H27" s="161"/>
      <c r="I27" s="255" t="s">
        <v>88</v>
      </c>
      <c r="J27" s="256"/>
      <c r="K27" s="259" t="s">
        <v>89</v>
      </c>
      <c r="L27" s="260"/>
      <c r="M27" s="260"/>
      <c r="N27" s="252"/>
      <c r="O27" s="229" t="s">
        <v>126</v>
      </c>
      <c r="P27" s="230"/>
      <c r="Q27" s="230"/>
      <c r="R27" s="230"/>
      <c r="S27" s="231"/>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5"/>
      <c r="BC27" s="236"/>
      <c r="BD27" s="237"/>
      <c r="BE27" s="238"/>
      <c r="BF27" s="239"/>
      <c r="BG27" s="240"/>
      <c r="BH27" s="240"/>
      <c r="BI27" s="240"/>
      <c r="BJ27" s="241"/>
    </row>
    <row r="28" spans="2:62" ht="20.25" customHeight="1" x14ac:dyDescent="0.4">
      <c r="B28" s="269"/>
      <c r="C28" s="282"/>
      <c r="D28" s="283"/>
      <c r="E28" s="160"/>
      <c r="F28" s="161" t="str">
        <f>C27</f>
        <v>オペレーター</v>
      </c>
      <c r="G28" s="160"/>
      <c r="H28" s="161" t="str">
        <f>I27</f>
        <v>A</v>
      </c>
      <c r="I28" s="284"/>
      <c r="J28" s="285"/>
      <c r="K28" s="286"/>
      <c r="L28" s="287"/>
      <c r="M28" s="287"/>
      <c r="N28" s="283"/>
      <c r="O28" s="229"/>
      <c r="P28" s="230"/>
      <c r="Q28" s="230"/>
      <c r="R28" s="230"/>
      <c r="S28" s="231"/>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79">
        <f>IF($BE$3="４週",SUM(W28:AX28),IF($BE$3="暦月",SUM(W28:BA28),""))</f>
        <v>160</v>
      </c>
      <c r="BC28" s="280"/>
      <c r="BD28" s="281">
        <f>IF($BE$3="４週",BB28/4,IF($BE$3="暦月",(BB28/($BE$8/7)),""))</f>
        <v>40</v>
      </c>
      <c r="BE28" s="280"/>
      <c r="BF28" s="276"/>
      <c r="BG28" s="277"/>
      <c r="BH28" s="277"/>
      <c r="BI28" s="277"/>
      <c r="BJ28" s="278"/>
    </row>
    <row r="29" spans="2:62" ht="20.25" customHeight="1" x14ac:dyDescent="0.4">
      <c r="B29" s="249">
        <f>B27+1</f>
        <v>8</v>
      </c>
      <c r="C29" s="251" t="s">
        <v>214</v>
      </c>
      <c r="D29" s="252"/>
      <c r="E29" s="160"/>
      <c r="F29" s="161"/>
      <c r="G29" s="160"/>
      <c r="H29" s="161"/>
      <c r="I29" s="255" t="s">
        <v>88</v>
      </c>
      <c r="J29" s="256"/>
      <c r="K29" s="259" t="s">
        <v>202</v>
      </c>
      <c r="L29" s="260"/>
      <c r="M29" s="260"/>
      <c r="N29" s="252"/>
      <c r="O29" s="229" t="s">
        <v>128</v>
      </c>
      <c r="P29" s="230"/>
      <c r="Q29" s="230"/>
      <c r="R29" s="230"/>
      <c r="S29" s="231"/>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5"/>
      <c r="BC29" s="236"/>
      <c r="BD29" s="237"/>
      <c r="BE29" s="238"/>
      <c r="BF29" s="239"/>
      <c r="BG29" s="240"/>
      <c r="BH29" s="240"/>
      <c r="BI29" s="240"/>
      <c r="BJ29" s="241"/>
    </row>
    <row r="30" spans="2:62" ht="20.25" customHeight="1" x14ac:dyDescent="0.4">
      <c r="B30" s="269"/>
      <c r="C30" s="282"/>
      <c r="D30" s="283"/>
      <c r="E30" s="160"/>
      <c r="F30" s="161" t="str">
        <f>C29</f>
        <v>訪問介護員</v>
      </c>
      <c r="G30" s="160"/>
      <c r="H30" s="161" t="str">
        <f>I29</f>
        <v>A</v>
      </c>
      <c r="I30" s="284"/>
      <c r="J30" s="285"/>
      <c r="K30" s="286"/>
      <c r="L30" s="287"/>
      <c r="M30" s="287"/>
      <c r="N30" s="283"/>
      <c r="O30" s="229"/>
      <c r="P30" s="230"/>
      <c r="Q30" s="230"/>
      <c r="R30" s="230"/>
      <c r="S30" s="231"/>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79">
        <f>IF($BE$3="４週",SUM(W30:AX30),IF($BE$3="暦月",SUM(W30:BA30),""))</f>
        <v>160</v>
      </c>
      <c r="BC30" s="280"/>
      <c r="BD30" s="281">
        <f>IF($BE$3="４週",BB30/4,IF($BE$3="暦月",(BB30/($BE$8/7)),""))</f>
        <v>40</v>
      </c>
      <c r="BE30" s="280"/>
      <c r="BF30" s="276"/>
      <c r="BG30" s="277"/>
      <c r="BH30" s="277"/>
      <c r="BI30" s="277"/>
      <c r="BJ30" s="278"/>
    </row>
    <row r="31" spans="2:62" ht="20.25" customHeight="1" x14ac:dyDescent="0.4">
      <c r="B31" s="249">
        <f>B29+1</f>
        <v>9</v>
      </c>
      <c r="C31" s="251" t="s">
        <v>214</v>
      </c>
      <c r="D31" s="252"/>
      <c r="E31" s="160"/>
      <c r="F31" s="161"/>
      <c r="G31" s="160"/>
      <c r="H31" s="161"/>
      <c r="I31" s="255" t="s">
        <v>88</v>
      </c>
      <c r="J31" s="256"/>
      <c r="K31" s="259" t="s">
        <v>202</v>
      </c>
      <c r="L31" s="260"/>
      <c r="M31" s="260"/>
      <c r="N31" s="252"/>
      <c r="O31" s="229" t="s">
        <v>129</v>
      </c>
      <c r="P31" s="230"/>
      <c r="Q31" s="230"/>
      <c r="R31" s="230"/>
      <c r="S31" s="231"/>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5"/>
      <c r="BC31" s="236"/>
      <c r="BD31" s="237"/>
      <c r="BE31" s="238"/>
      <c r="BF31" s="239"/>
      <c r="BG31" s="240"/>
      <c r="BH31" s="240"/>
      <c r="BI31" s="240"/>
      <c r="BJ31" s="241"/>
    </row>
    <row r="32" spans="2:62" ht="20.25" customHeight="1" x14ac:dyDescent="0.4">
      <c r="B32" s="269"/>
      <c r="C32" s="282"/>
      <c r="D32" s="283"/>
      <c r="E32" s="160"/>
      <c r="F32" s="161" t="str">
        <f>C31</f>
        <v>訪問介護員</v>
      </c>
      <c r="G32" s="160"/>
      <c r="H32" s="161" t="str">
        <f>I31</f>
        <v>A</v>
      </c>
      <c r="I32" s="284"/>
      <c r="J32" s="285"/>
      <c r="K32" s="286"/>
      <c r="L32" s="287"/>
      <c r="M32" s="287"/>
      <c r="N32" s="283"/>
      <c r="O32" s="229"/>
      <c r="P32" s="230"/>
      <c r="Q32" s="230"/>
      <c r="R32" s="230"/>
      <c r="S32" s="231"/>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79">
        <f>IF($BE$3="４週",SUM(W32:AX32),IF($BE$3="暦月",SUM(W32:BA32),""))</f>
        <v>160.00000000000003</v>
      </c>
      <c r="BC32" s="280"/>
      <c r="BD32" s="281">
        <f>IF($BE$3="４週",BB32/4,IF($BE$3="暦月",(BB32/($BE$8/7)),""))</f>
        <v>40.000000000000007</v>
      </c>
      <c r="BE32" s="280"/>
      <c r="BF32" s="276"/>
      <c r="BG32" s="277"/>
      <c r="BH32" s="277"/>
      <c r="BI32" s="277"/>
      <c r="BJ32" s="278"/>
    </row>
    <row r="33" spans="2:62" ht="20.25" customHeight="1" x14ac:dyDescent="0.4">
      <c r="B33" s="249">
        <f>B31+1</f>
        <v>10</v>
      </c>
      <c r="C33" s="251" t="s">
        <v>214</v>
      </c>
      <c r="D33" s="252"/>
      <c r="E33" s="160"/>
      <c r="F33" s="161"/>
      <c r="G33" s="160"/>
      <c r="H33" s="161"/>
      <c r="I33" s="255" t="s">
        <v>88</v>
      </c>
      <c r="J33" s="256"/>
      <c r="K33" s="259" t="s">
        <v>19</v>
      </c>
      <c r="L33" s="260"/>
      <c r="M33" s="260"/>
      <c r="N33" s="252"/>
      <c r="O33" s="229" t="s">
        <v>130</v>
      </c>
      <c r="P33" s="230"/>
      <c r="Q33" s="230"/>
      <c r="R33" s="230"/>
      <c r="S33" s="231"/>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5"/>
      <c r="BC33" s="236"/>
      <c r="BD33" s="237"/>
      <c r="BE33" s="238"/>
      <c r="BF33" s="239"/>
      <c r="BG33" s="240"/>
      <c r="BH33" s="240"/>
      <c r="BI33" s="240"/>
      <c r="BJ33" s="241"/>
    </row>
    <row r="34" spans="2:62" ht="20.25" customHeight="1" x14ac:dyDescent="0.4">
      <c r="B34" s="269"/>
      <c r="C34" s="282"/>
      <c r="D34" s="283"/>
      <c r="E34" s="160"/>
      <c r="F34" s="161" t="str">
        <f>C33</f>
        <v>訪問介護員</v>
      </c>
      <c r="G34" s="160"/>
      <c r="H34" s="161" t="str">
        <f>I33</f>
        <v>A</v>
      </c>
      <c r="I34" s="284"/>
      <c r="J34" s="285"/>
      <c r="K34" s="286"/>
      <c r="L34" s="287"/>
      <c r="M34" s="287"/>
      <c r="N34" s="283"/>
      <c r="O34" s="229"/>
      <c r="P34" s="230"/>
      <c r="Q34" s="230"/>
      <c r="R34" s="230"/>
      <c r="S34" s="231"/>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79">
        <f>IF($BE$3="４週",SUM(W34:AX34),IF($BE$3="暦月",SUM(W34:BA34),""))</f>
        <v>160</v>
      </c>
      <c r="BC34" s="280"/>
      <c r="BD34" s="281">
        <f>IF($BE$3="４週",BB34/4,IF($BE$3="暦月",(BB34/($BE$8/7)),""))</f>
        <v>40</v>
      </c>
      <c r="BE34" s="280"/>
      <c r="BF34" s="276"/>
      <c r="BG34" s="277"/>
      <c r="BH34" s="277"/>
      <c r="BI34" s="277"/>
      <c r="BJ34" s="278"/>
    </row>
    <row r="35" spans="2:62" ht="20.25" customHeight="1" x14ac:dyDescent="0.4">
      <c r="B35" s="249">
        <f>B33+1</f>
        <v>11</v>
      </c>
      <c r="C35" s="251" t="s">
        <v>214</v>
      </c>
      <c r="D35" s="252"/>
      <c r="E35" s="160"/>
      <c r="F35" s="161"/>
      <c r="G35" s="160"/>
      <c r="H35" s="161"/>
      <c r="I35" s="255" t="s">
        <v>88</v>
      </c>
      <c r="J35" s="256"/>
      <c r="K35" s="259" t="s">
        <v>89</v>
      </c>
      <c r="L35" s="260"/>
      <c r="M35" s="260"/>
      <c r="N35" s="252"/>
      <c r="O35" s="229" t="s">
        <v>131</v>
      </c>
      <c r="P35" s="230"/>
      <c r="Q35" s="230"/>
      <c r="R35" s="230"/>
      <c r="S35" s="231"/>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5"/>
      <c r="BC35" s="236"/>
      <c r="BD35" s="237"/>
      <c r="BE35" s="238"/>
      <c r="BF35" s="239"/>
      <c r="BG35" s="240"/>
      <c r="BH35" s="240"/>
      <c r="BI35" s="240"/>
      <c r="BJ35" s="241"/>
    </row>
    <row r="36" spans="2:62" ht="20.25" customHeight="1" x14ac:dyDescent="0.4">
      <c r="B36" s="269"/>
      <c r="C36" s="282"/>
      <c r="D36" s="283"/>
      <c r="E36" s="160"/>
      <c r="F36" s="161" t="str">
        <f>C35</f>
        <v>訪問介護員</v>
      </c>
      <c r="G36" s="160"/>
      <c r="H36" s="161" t="str">
        <f>I35</f>
        <v>A</v>
      </c>
      <c r="I36" s="284"/>
      <c r="J36" s="285"/>
      <c r="K36" s="286"/>
      <c r="L36" s="287"/>
      <c r="M36" s="287"/>
      <c r="N36" s="283"/>
      <c r="O36" s="229"/>
      <c r="P36" s="230"/>
      <c r="Q36" s="230"/>
      <c r="R36" s="230"/>
      <c r="S36" s="231"/>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79">
        <f>IF($BE$3="４週",SUM(W36:AX36),IF($BE$3="暦月",SUM(W36:BA36),""))</f>
        <v>160</v>
      </c>
      <c r="BC36" s="280"/>
      <c r="BD36" s="281">
        <f>IF($BE$3="４週",BB36/4,IF($BE$3="暦月",(BB36/($BE$8/7)),""))</f>
        <v>40</v>
      </c>
      <c r="BE36" s="280"/>
      <c r="BF36" s="276"/>
      <c r="BG36" s="277"/>
      <c r="BH36" s="277"/>
      <c r="BI36" s="277"/>
      <c r="BJ36" s="278"/>
    </row>
    <row r="37" spans="2:62" ht="20.25" customHeight="1" x14ac:dyDescent="0.4">
      <c r="B37" s="249">
        <f>B35+1</f>
        <v>12</v>
      </c>
      <c r="C37" s="251" t="s">
        <v>214</v>
      </c>
      <c r="D37" s="252"/>
      <c r="E37" s="160"/>
      <c r="F37" s="161"/>
      <c r="G37" s="160"/>
      <c r="H37" s="161"/>
      <c r="I37" s="255" t="s">
        <v>88</v>
      </c>
      <c r="J37" s="256"/>
      <c r="K37" s="259" t="s">
        <v>89</v>
      </c>
      <c r="L37" s="260"/>
      <c r="M37" s="260"/>
      <c r="N37" s="252"/>
      <c r="O37" s="229" t="s">
        <v>132</v>
      </c>
      <c r="P37" s="230"/>
      <c r="Q37" s="230"/>
      <c r="R37" s="230"/>
      <c r="S37" s="231"/>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5"/>
      <c r="BC37" s="236"/>
      <c r="BD37" s="237"/>
      <c r="BE37" s="238"/>
      <c r="BF37" s="239"/>
      <c r="BG37" s="240"/>
      <c r="BH37" s="240"/>
      <c r="BI37" s="240"/>
      <c r="BJ37" s="241"/>
    </row>
    <row r="38" spans="2:62" ht="20.25" customHeight="1" x14ac:dyDescent="0.4">
      <c r="B38" s="269"/>
      <c r="C38" s="282"/>
      <c r="D38" s="283"/>
      <c r="E38" s="160"/>
      <c r="F38" s="161" t="str">
        <f>C37</f>
        <v>訪問介護員</v>
      </c>
      <c r="G38" s="160"/>
      <c r="H38" s="161" t="str">
        <f>I37</f>
        <v>A</v>
      </c>
      <c r="I38" s="284"/>
      <c r="J38" s="285"/>
      <c r="K38" s="286"/>
      <c r="L38" s="287"/>
      <c r="M38" s="287"/>
      <c r="N38" s="283"/>
      <c r="O38" s="229"/>
      <c r="P38" s="230"/>
      <c r="Q38" s="230"/>
      <c r="R38" s="230"/>
      <c r="S38" s="231"/>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79">
        <f>IF($BE$3="４週",SUM(W38:AX38),IF($BE$3="暦月",SUM(W38:BA38),""))</f>
        <v>160.00000000000003</v>
      </c>
      <c r="BC38" s="280"/>
      <c r="BD38" s="281">
        <f>IF($BE$3="４週",BB38/4,IF($BE$3="暦月",(BB38/($BE$8/7)),""))</f>
        <v>40.000000000000007</v>
      </c>
      <c r="BE38" s="280"/>
      <c r="BF38" s="276"/>
      <c r="BG38" s="277"/>
      <c r="BH38" s="277"/>
      <c r="BI38" s="277"/>
      <c r="BJ38" s="278"/>
    </row>
    <row r="39" spans="2:62" ht="20.25" customHeight="1" x14ac:dyDescent="0.4">
      <c r="B39" s="249">
        <f>B37+1</f>
        <v>13</v>
      </c>
      <c r="C39" s="251" t="s">
        <v>214</v>
      </c>
      <c r="D39" s="252"/>
      <c r="E39" s="160"/>
      <c r="F39" s="161"/>
      <c r="G39" s="160"/>
      <c r="H39" s="161"/>
      <c r="I39" s="255" t="s">
        <v>88</v>
      </c>
      <c r="J39" s="256"/>
      <c r="K39" s="259" t="s">
        <v>89</v>
      </c>
      <c r="L39" s="260"/>
      <c r="M39" s="260"/>
      <c r="N39" s="252"/>
      <c r="O39" s="229" t="s">
        <v>133</v>
      </c>
      <c r="P39" s="230"/>
      <c r="Q39" s="230"/>
      <c r="R39" s="230"/>
      <c r="S39" s="231"/>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5"/>
      <c r="BC39" s="236"/>
      <c r="BD39" s="237"/>
      <c r="BE39" s="238"/>
      <c r="BF39" s="239"/>
      <c r="BG39" s="240"/>
      <c r="BH39" s="240"/>
      <c r="BI39" s="240"/>
      <c r="BJ39" s="241"/>
    </row>
    <row r="40" spans="2:62" ht="20.25" customHeight="1" x14ac:dyDescent="0.4">
      <c r="B40" s="269"/>
      <c r="C40" s="282"/>
      <c r="D40" s="283"/>
      <c r="E40" s="160"/>
      <c r="F40" s="161" t="str">
        <f>C39</f>
        <v>訪問介護員</v>
      </c>
      <c r="G40" s="160"/>
      <c r="H40" s="161" t="str">
        <f>I39</f>
        <v>A</v>
      </c>
      <c r="I40" s="284"/>
      <c r="J40" s="285"/>
      <c r="K40" s="286"/>
      <c r="L40" s="287"/>
      <c r="M40" s="287"/>
      <c r="N40" s="283"/>
      <c r="O40" s="229"/>
      <c r="P40" s="230"/>
      <c r="Q40" s="230"/>
      <c r="R40" s="230"/>
      <c r="S40" s="231"/>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79">
        <f>IF($BE$3="４週",SUM(W40:AX40),IF($BE$3="暦月",SUM(W40:BA40),""))</f>
        <v>160</v>
      </c>
      <c r="BC40" s="280"/>
      <c r="BD40" s="281">
        <f>IF($BE$3="４週",BB40/4,IF($BE$3="暦月",(BB40/($BE$8/7)),""))</f>
        <v>40</v>
      </c>
      <c r="BE40" s="280"/>
      <c r="BF40" s="276"/>
      <c r="BG40" s="277"/>
      <c r="BH40" s="277"/>
      <c r="BI40" s="277"/>
      <c r="BJ40" s="278"/>
    </row>
    <row r="41" spans="2:62" ht="20.25" customHeight="1" x14ac:dyDescent="0.4">
      <c r="B41" s="249">
        <f>B39+1</f>
        <v>14</v>
      </c>
      <c r="C41" s="251" t="s">
        <v>214</v>
      </c>
      <c r="D41" s="252"/>
      <c r="E41" s="160"/>
      <c r="F41" s="161"/>
      <c r="G41" s="160"/>
      <c r="H41" s="161"/>
      <c r="I41" s="255" t="s">
        <v>88</v>
      </c>
      <c r="J41" s="256"/>
      <c r="K41" s="259" t="s">
        <v>89</v>
      </c>
      <c r="L41" s="260"/>
      <c r="M41" s="260"/>
      <c r="N41" s="252"/>
      <c r="O41" s="229" t="s">
        <v>134</v>
      </c>
      <c r="P41" s="230"/>
      <c r="Q41" s="230"/>
      <c r="R41" s="230"/>
      <c r="S41" s="231"/>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5"/>
      <c r="BC41" s="236"/>
      <c r="BD41" s="237"/>
      <c r="BE41" s="238"/>
      <c r="BF41" s="239"/>
      <c r="BG41" s="240"/>
      <c r="BH41" s="240"/>
      <c r="BI41" s="240"/>
      <c r="BJ41" s="241"/>
    </row>
    <row r="42" spans="2:62" ht="20.25" customHeight="1" x14ac:dyDescent="0.4">
      <c r="B42" s="269"/>
      <c r="C42" s="282"/>
      <c r="D42" s="283"/>
      <c r="E42" s="160"/>
      <c r="F42" s="161" t="str">
        <f>C41</f>
        <v>訪問介護員</v>
      </c>
      <c r="G42" s="160"/>
      <c r="H42" s="161" t="str">
        <f>I41</f>
        <v>A</v>
      </c>
      <c r="I42" s="284"/>
      <c r="J42" s="285"/>
      <c r="K42" s="286"/>
      <c r="L42" s="287"/>
      <c r="M42" s="287"/>
      <c r="N42" s="283"/>
      <c r="O42" s="229"/>
      <c r="P42" s="230"/>
      <c r="Q42" s="230"/>
      <c r="R42" s="230"/>
      <c r="S42" s="231"/>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79">
        <f>IF($BE$3="４週",SUM(W42:AX42),IF($BE$3="暦月",SUM(W42:BA42),""))</f>
        <v>160</v>
      </c>
      <c r="BC42" s="280"/>
      <c r="BD42" s="281">
        <f>IF($BE$3="４週",BB42/4,IF($BE$3="暦月",(BB42/($BE$8/7)),""))</f>
        <v>40</v>
      </c>
      <c r="BE42" s="280"/>
      <c r="BF42" s="276"/>
      <c r="BG42" s="277"/>
      <c r="BH42" s="277"/>
      <c r="BI42" s="277"/>
      <c r="BJ42" s="278"/>
    </row>
    <row r="43" spans="2:62" ht="20.25" customHeight="1" x14ac:dyDescent="0.4">
      <c r="B43" s="249">
        <f>B41+1</f>
        <v>15</v>
      </c>
      <c r="C43" s="251" t="s">
        <v>214</v>
      </c>
      <c r="D43" s="252"/>
      <c r="E43" s="160"/>
      <c r="F43" s="161"/>
      <c r="G43" s="160"/>
      <c r="H43" s="161"/>
      <c r="I43" s="255" t="s">
        <v>88</v>
      </c>
      <c r="J43" s="256"/>
      <c r="K43" s="259" t="s">
        <v>19</v>
      </c>
      <c r="L43" s="260"/>
      <c r="M43" s="260"/>
      <c r="N43" s="252"/>
      <c r="O43" s="229" t="s">
        <v>135</v>
      </c>
      <c r="P43" s="230"/>
      <c r="Q43" s="230"/>
      <c r="R43" s="230"/>
      <c r="S43" s="231"/>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5"/>
      <c r="BC43" s="236"/>
      <c r="BD43" s="237"/>
      <c r="BE43" s="238"/>
      <c r="BF43" s="239"/>
      <c r="BG43" s="240"/>
      <c r="BH43" s="240"/>
      <c r="BI43" s="240"/>
      <c r="BJ43" s="241"/>
    </row>
    <row r="44" spans="2:62" ht="20.25" customHeight="1" x14ac:dyDescent="0.4">
      <c r="B44" s="269"/>
      <c r="C44" s="282"/>
      <c r="D44" s="283"/>
      <c r="E44" s="160"/>
      <c r="F44" s="161" t="str">
        <f>C43</f>
        <v>訪問介護員</v>
      </c>
      <c r="G44" s="160"/>
      <c r="H44" s="161" t="str">
        <f>I43</f>
        <v>A</v>
      </c>
      <c r="I44" s="284"/>
      <c r="J44" s="285"/>
      <c r="K44" s="286"/>
      <c r="L44" s="287"/>
      <c r="M44" s="287"/>
      <c r="N44" s="283"/>
      <c r="O44" s="229"/>
      <c r="P44" s="230"/>
      <c r="Q44" s="230"/>
      <c r="R44" s="230"/>
      <c r="S44" s="231"/>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79">
        <f>IF($BE$3="４週",SUM(W44:AX44),IF($BE$3="暦月",SUM(W44:BA44),""))</f>
        <v>160.00000000000003</v>
      </c>
      <c r="BC44" s="280"/>
      <c r="BD44" s="281">
        <f>IF($BE$3="４週",BB44/4,IF($BE$3="暦月",(BB44/($BE$8/7)),""))</f>
        <v>40.000000000000007</v>
      </c>
      <c r="BE44" s="280"/>
      <c r="BF44" s="276"/>
      <c r="BG44" s="277"/>
      <c r="BH44" s="277"/>
      <c r="BI44" s="277"/>
      <c r="BJ44" s="278"/>
    </row>
    <row r="45" spans="2:62" ht="20.25" customHeight="1" x14ac:dyDescent="0.4">
      <c r="B45" s="249">
        <f>B43+1</f>
        <v>16</v>
      </c>
      <c r="C45" s="251" t="s">
        <v>214</v>
      </c>
      <c r="D45" s="252"/>
      <c r="E45" s="160"/>
      <c r="F45" s="161"/>
      <c r="G45" s="160"/>
      <c r="H45" s="161"/>
      <c r="I45" s="255" t="s">
        <v>88</v>
      </c>
      <c r="J45" s="256"/>
      <c r="K45" s="259" t="s">
        <v>89</v>
      </c>
      <c r="L45" s="260"/>
      <c r="M45" s="260"/>
      <c r="N45" s="252"/>
      <c r="O45" s="229" t="s">
        <v>136</v>
      </c>
      <c r="P45" s="230"/>
      <c r="Q45" s="230"/>
      <c r="R45" s="230"/>
      <c r="S45" s="231"/>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5"/>
      <c r="BC45" s="236"/>
      <c r="BD45" s="237"/>
      <c r="BE45" s="238"/>
      <c r="BF45" s="239"/>
      <c r="BG45" s="240"/>
      <c r="BH45" s="240"/>
      <c r="BI45" s="240"/>
      <c r="BJ45" s="241"/>
    </row>
    <row r="46" spans="2:62" ht="20.25" customHeight="1" x14ac:dyDescent="0.4">
      <c r="B46" s="269"/>
      <c r="C46" s="282"/>
      <c r="D46" s="283"/>
      <c r="E46" s="160"/>
      <c r="F46" s="161" t="str">
        <f>C45</f>
        <v>訪問介護員</v>
      </c>
      <c r="G46" s="160"/>
      <c r="H46" s="161" t="str">
        <f>I45</f>
        <v>A</v>
      </c>
      <c r="I46" s="284"/>
      <c r="J46" s="285"/>
      <c r="K46" s="286"/>
      <c r="L46" s="287"/>
      <c r="M46" s="287"/>
      <c r="N46" s="283"/>
      <c r="O46" s="229"/>
      <c r="P46" s="230"/>
      <c r="Q46" s="230"/>
      <c r="R46" s="230"/>
      <c r="S46" s="231"/>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79">
        <f>IF($BE$3="４週",SUM(W46:AX46),IF($BE$3="暦月",SUM(W46:BA46),""))</f>
        <v>160</v>
      </c>
      <c r="BC46" s="280"/>
      <c r="BD46" s="281">
        <f>IF($BE$3="４週",BB46/4,IF($BE$3="暦月",(BB46/($BE$8/7)),""))</f>
        <v>40</v>
      </c>
      <c r="BE46" s="280"/>
      <c r="BF46" s="276"/>
      <c r="BG46" s="277"/>
      <c r="BH46" s="277"/>
      <c r="BI46" s="277"/>
      <c r="BJ46" s="278"/>
    </row>
    <row r="47" spans="2:62" ht="20.25" customHeight="1" x14ac:dyDescent="0.4">
      <c r="B47" s="249">
        <f>B45+1</f>
        <v>17</v>
      </c>
      <c r="C47" s="251" t="s">
        <v>214</v>
      </c>
      <c r="D47" s="252"/>
      <c r="E47" s="160"/>
      <c r="F47" s="161"/>
      <c r="G47" s="160"/>
      <c r="H47" s="161"/>
      <c r="I47" s="255" t="s">
        <v>88</v>
      </c>
      <c r="J47" s="256"/>
      <c r="K47" s="259" t="s">
        <v>89</v>
      </c>
      <c r="L47" s="260"/>
      <c r="M47" s="260"/>
      <c r="N47" s="252"/>
      <c r="O47" s="229" t="s">
        <v>137</v>
      </c>
      <c r="P47" s="230"/>
      <c r="Q47" s="230"/>
      <c r="R47" s="230"/>
      <c r="S47" s="231"/>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5"/>
      <c r="BC47" s="236"/>
      <c r="BD47" s="237"/>
      <c r="BE47" s="238"/>
      <c r="BF47" s="239"/>
      <c r="BG47" s="240"/>
      <c r="BH47" s="240"/>
      <c r="BI47" s="240"/>
      <c r="BJ47" s="241"/>
    </row>
    <row r="48" spans="2:62" ht="20.25" customHeight="1" x14ac:dyDescent="0.4">
      <c r="B48" s="269"/>
      <c r="C48" s="282"/>
      <c r="D48" s="283"/>
      <c r="E48" s="160"/>
      <c r="F48" s="161" t="str">
        <f>C47</f>
        <v>訪問介護員</v>
      </c>
      <c r="G48" s="160"/>
      <c r="H48" s="161" t="str">
        <f>I47</f>
        <v>A</v>
      </c>
      <c r="I48" s="284"/>
      <c r="J48" s="285"/>
      <c r="K48" s="286"/>
      <c r="L48" s="287"/>
      <c r="M48" s="287"/>
      <c r="N48" s="283"/>
      <c r="O48" s="229"/>
      <c r="P48" s="230"/>
      <c r="Q48" s="230"/>
      <c r="R48" s="230"/>
      <c r="S48" s="231"/>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79">
        <f>IF($BE$3="４週",SUM(W48:AX48),IF($BE$3="暦月",SUM(W48:BA48),""))</f>
        <v>160</v>
      </c>
      <c r="BC48" s="280"/>
      <c r="BD48" s="281">
        <f>IF($BE$3="４週",BB48/4,IF($BE$3="暦月",(BB48/($BE$8/7)),""))</f>
        <v>40</v>
      </c>
      <c r="BE48" s="280"/>
      <c r="BF48" s="276"/>
      <c r="BG48" s="277"/>
      <c r="BH48" s="277"/>
      <c r="BI48" s="277"/>
      <c r="BJ48" s="278"/>
    </row>
    <row r="49" spans="2:62" ht="20.25" customHeight="1" x14ac:dyDescent="0.4">
      <c r="B49" s="249">
        <f>B47+1</f>
        <v>18</v>
      </c>
      <c r="C49" s="251" t="s">
        <v>214</v>
      </c>
      <c r="D49" s="252"/>
      <c r="E49" s="160"/>
      <c r="F49" s="161"/>
      <c r="G49" s="160"/>
      <c r="H49" s="161"/>
      <c r="I49" s="255" t="s">
        <v>88</v>
      </c>
      <c r="J49" s="256"/>
      <c r="K49" s="259" t="s">
        <v>89</v>
      </c>
      <c r="L49" s="260"/>
      <c r="M49" s="260"/>
      <c r="N49" s="252"/>
      <c r="O49" s="229" t="s">
        <v>138</v>
      </c>
      <c r="P49" s="230"/>
      <c r="Q49" s="230"/>
      <c r="R49" s="230"/>
      <c r="S49" s="231"/>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5"/>
      <c r="BC49" s="236"/>
      <c r="BD49" s="237"/>
      <c r="BE49" s="238"/>
      <c r="BF49" s="239"/>
      <c r="BG49" s="240"/>
      <c r="BH49" s="240"/>
      <c r="BI49" s="240"/>
      <c r="BJ49" s="241"/>
    </row>
    <row r="50" spans="2:62" ht="20.25" customHeight="1" x14ac:dyDescent="0.4">
      <c r="B50" s="269"/>
      <c r="C50" s="282"/>
      <c r="D50" s="283"/>
      <c r="E50" s="160"/>
      <c r="F50" s="161" t="str">
        <f>C49</f>
        <v>訪問介護員</v>
      </c>
      <c r="G50" s="160"/>
      <c r="H50" s="161" t="str">
        <f>I49</f>
        <v>A</v>
      </c>
      <c r="I50" s="284"/>
      <c r="J50" s="285"/>
      <c r="K50" s="286"/>
      <c r="L50" s="287"/>
      <c r="M50" s="287"/>
      <c r="N50" s="283"/>
      <c r="O50" s="229"/>
      <c r="P50" s="230"/>
      <c r="Q50" s="230"/>
      <c r="R50" s="230"/>
      <c r="S50" s="231"/>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79">
        <f>IF($BE$3="４週",SUM(W50:AX50),IF($BE$3="暦月",SUM(W50:BA50),""))</f>
        <v>160.00000000000003</v>
      </c>
      <c r="BC50" s="280"/>
      <c r="BD50" s="281">
        <f>IF($BE$3="４週",BB50/4,IF($BE$3="暦月",(BB50/($BE$8/7)),""))</f>
        <v>40.000000000000007</v>
      </c>
      <c r="BE50" s="280"/>
      <c r="BF50" s="276"/>
      <c r="BG50" s="277"/>
      <c r="BH50" s="277"/>
      <c r="BI50" s="277"/>
      <c r="BJ50" s="278"/>
    </row>
    <row r="51" spans="2:62" ht="20.25" customHeight="1" x14ac:dyDescent="0.4">
      <c r="B51" s="249">
        <f>B49+1</f>
        <v>19</v>
      </c>
      <c r="C51" s="251" t="s">
        <v>214</v>
      </c>
      <c r="D51" s="252"/>
      <c r="E51" s="162"/>
      <c r="F51" s="163"/>
      <c r="G51" s="162"/>
      <c r="H51" s="163"/>
      <c r="I51" s="255" t="s">
        <v>88</v>
      </c>
      <c r="J51" s="256"/>
      <c r="K51" s="259" t="s">
        <v>89</v>
      </c>
      <c r="L51" s="260"/>
      <c r="M51" s="260"/>
      <c r="N51" s="252"/>
      <c r="O51" s="229" t="s">
        <v>139</v>
      </c>
      <c r="P51" s="230"/>
      <c r="Q51" s="230"/>
      <c r="R51" s="230"/>
      <c r="S51" s="231"/>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5"/>
      <c r="BC51" s="236"/>
      <c r="BD51" s="237"/>
      <c r="BE51" s="238"/>
      <c r="BF51" s="239"/>
      <c r="BG51" s="240"/>
      <c r="BH51" s="240"/>
      <c r="BI51" s="240"/>
      <c r="BJ51" s="241"/>
    </row>
    <row r="52" spans="2:62" ht="20.25" customHeight="1" x14ac:dyDescent="0.4">
      <c r="B52" s="269"/>
      <c r="C52" s="282"/>
      <c r="D52" s="283"/>
      <c r="E52" s="160"/>
      <c r="F52" s="161" t="str">
        <f>C51</f>
        <v>訪問介護員</v>
      </c>
      <c r="G52" s="160"/>
      <c r="H52" s="161" t="str">
        <f>I51</f>
        <v>A</v>
      </c>
      <c r="I52" s="284"/>
      <c r="J52" s="285"/>
      <c r="K52" s="286"/>
      <c r="L52" s="287"/>
      <c r="M52" s="287"/>
      <c r="N52" s="283"/>
      <c r="O52" s="229"/>
      <c r="P52" s="230"/>
      <c r="Q52" s="230"/>
      <c r="R52" s="230"/>
      <c r="S52" s="231"/>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79">
        <f>IF($BE$3="４週",SUM(W52:AX52),IF($BE$3="暦月",SUM(W52:BA52),""))</f>
        <v>160</v>
      </c>
      <c r="BC52" s="280"/>
      <c r="BD52" s="281">
        <f>IF($BE$3="４週",BB52/4,IF($BE$3="暦月",(BB52/($BE$8/7)),""))</f>
        <v>40</v>
      </c>
      <c r="BE52" s="280"/>
      <c r="BF52" s="276"/>
      <c r="BG52" s="277"/>
      <c r="BH52" s="277"/>
      <c r="BI52" s="277"/>
      <c r="BJ52" s="278"/>
    </row>
    <row r="53" spans="2:62" ht="20.25" customHeight="1" x14ac:dyDescent="0.4">
      <c r="B53" s="249">
        <f>B51+1</f>
        <v>20</v>
      </c>
      <c r="C53" s="251" t="s">
        <v>214</v>
      </c>
      <c r="D53" s="252"/>
      <c r="E53" s="162"/>
      <c r="F53" s="163"/>
      <c r="G53" s="162"/>
      <c r="H53" s="163"/>
      <c r="I53" s="255" t="s">
        <v>99</v>
      </c>
      <c r="J53" s="256"/>
      <c r="K53" s="259" t="s">
        <v>19</v>
      </c>
      <c r="L53" s="260"/>
      <c r="M53" s="260"/>
      <c r="N53" s="252"/>
      <c r="O53" s="229" t="s">
        <v>140</v>
      </c>
      <c r="P53" s="230"/>
      <c r="Q53" s="230"/>
      <c r="R53" s="230"/>
      <c r="S53" s="231"/>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5"/>
      <c r="BC53" s="236"/>
      <c r="BD53" s="237"/>
      <c r="BE53" s="238"/>
      <c r="BF53" s="239"/>
      <c r="BG53" s="240"/>
      <c r="BH53" s="240"/>
      <c r="BI53" s="240"/>
      <c r="BJ53" s="241"/>
    </row>
    <row r="54" spans="2:62" ht="20.25" customHeight="1" x14ac:dyDescent="0.4">
      <c r="B54" s="269"/>
      <c r="C54" s="282"/>
      <c r="D54" s="283"/>
      <c r="E54" s="160"/>
      <c r="F54" s="161" t="str">
        <f>C53</f>
        <v>訪問介護員</v>
      </c>
      <c r="G54" s="160"/>
      <c r="H54" s="161" t="str">
        <f>I53</f>
        <v>C</v>
      </c>
      <c r="I54" s="284"/>
      <c r="J54" s="285"/>
      <c r="K54" s="286"/>
      <c r="L54" s="287"/>
      <c r="M54" s="287"/>
      <c r="N54" s="283"/>
      <c r="O54" s="229"/>
      <c r="P54" s="230"/>
      <c r="Q54" s="230"/>
      <c r="R54" s="230"/>
      <c r="S54" s="231"/>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79">
        <f>IF($BE$3="４週",SUM(W54:AX54),IF($BE$3="暦月",SUM(W54:BA54),""))</f>
        <v>128.00000000000003</v>
      </c>
      <c r="BC54" s="280"/>
      <c r="BD54" s="281">
        <f>IF($BE$3="４週",BB54/4,IF($BE$3="暦月",(BB54/($BE$8/7)),""))</f>
        <v>32.000000000000007</v>
      </c>
      <c r="BE54" s="280"/>
      <c r="BF54" s="276"/>
      <c r="BG54" s="277"/>
      <c r="BH54" s="277"/>
      <c r="BI54" s="277"/>
      <c r="BJ54" s="278"/>
    </row>
    <row r="55" spans="2:62" ht="20.25" customHeight="1" x14ac:dyDescent="0.4">
      <c r="B55" s="249">
        <f>B53+1</f>
        <v>21</v>
      </c>
      <c r="C55" s="251" t="s">
        <v>217</v>
      </c>
      <c r="D55" s="252"/>
      <c r="E55" s="160"/>
      <c r="F55" s="161"/>
      <c r="G55" s="160"/>
      <c r="H55" s="161"/>
      <c r="I55" s="255" t="s">
        <v>88</v>
      </c>
      <c r="J55" s="256"/>
      <c r="K55" s="259" t="s">
        <v>102</v>
      </c>
      <c r="L55" s="260"/>
      <c r="M55" s="260"/>
      <c r="N55" s="252"/>
      <c r="O55" s="229" t="s">
        <v>141</v>
      </c>
      <c r="P55" s="230"/>
      <c r="Q55" s="230"/>
      <c r="R55" s="230"/>
      <c r="S55" s="231"/>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5"/>
      <c r="BC55" s="236"/>
      <c r="BD55" s="237"/>
      <c r="BE55" s="238"/>
      <c r="BF55" s="239"/>
      <c r="BG55" s="240"/>
      <c r="BH55" s="240"/>
      <c r="BI55" s="240"/>
      <c r="BJ55" s="241"/>
    </row>
    <row r="56" spans="2:62" ht="20.25" customHeight="1" x14ac:dyDescent="0.4">
      <c r="B56" s="269"/>
      <c r="C56" s="282"/>
      <c r="D56" s="283"/>
      <c r="E56" s="160"/>
      <c r="F56" s="161" t="str">
        <f>C55</f>
        <v>看護職員</v>
      </c>
      <c r="G56" s="160"/>
      <c r="H56" s="161" t="str">
        <f>I55</f>
        <v>A</v>
      </c>
      <c r="I56" s="284"/>
      <c r="J56" s="285"/>
      <c r="K56" s="286"/>
      <c r="L56" s="287"/>
      <c r="M56" s="287"/>
      <c r="N56" s="283"/>
      <c r="O56" s="229"/>
      <c r="P56" s="230"/>
      <c r="Q56" s="230"/>
      <c r="R56" s="230"/>
      <c r="S56" s="231"/>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79">
        <f>IF($BE$3="４週",SUM(W56:AX56),IF($BE$3="暦月",SUM(W56:BA56),""))</f>
        <v>160</v>
      </c>
      <c r="BC56" s="280"/>
      <c r="BD56" s="281">
        <f>IF($BE$3="４週",BB56/4,IF($BE$3="暦月",(BB56/($BE$8/7)),""))</f>
        <v>40</v>
      </c>
      <c r="BE56" s="280"/>
      <c r="BF56" s="276"/>
      <c r="BG56" s="277"/>
      <c r="BH56" s="277"/>
      <c r="BI56" s="277"/>
      <c r="BJ56" s="278"/>
    </row>
    <row r="57" spans="2:62" ht="20.25" customHeight="1" x14ac:dyDescent="0.4">
      <c r="B57" s="249">
        <f>B55+1</f>
        <v>22</v>
      </c>
      <c r="C57" s="251" t="s">
        <v>217</v>
      </c>
      <c r="D57" s="252"/>
      <c r="E57" s="160"/>
      <c r="F57" s="161"/>
      <c r="G57" s="160"/>
      <c r="H57" s="161"/>
      <c r="I57" s="255" t="s">
        <v>88</v>
      </c>
      <c r="J57" s="256"/>
      <c r="K57" s="259" t="s">
        <v>203</v>
      </c>
      <c r="L57" s="260"/>
      <c r="M57" s="260"/>
      <c r="N57" s="252"/>
      <c r="O57" s="229" t="s">
        <v>142</v>
      </c>
      <c r="P57" s="230"/>
      <c r="Q57" s="230"/>
      <c r="R57" s="230"/>
      <c r="S57" s="231"/>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5"/>
      <c r="BC57" s="236"/>
      <c r="BD57" s="237"/>
      <c r="BE57" s="238"/>
      <c r="BF57" s="239"/>
      <c r="BG57" s="240"/>
      <c r="BH57" s="240"/>
      <c r="BI57" s="240"/>
      <c r="BJ57" s="241"/>
    </row>
    <row r="58" spans="2:62" ht="20.25" customHeight="1" x14ac:dyDescent="0.4">
      <c r="B58" s="269"/>
      <c r="C58" s="282"/>
      <c r="D58" s="283"/>
      <c r="E58" s="160"/>
      <c r="F58" s="161" t="str">
        <f>C57</f>
        <v>看護職員</v>
      </c>
      <c r="G58" s="160"/>
      <c r="H58" s="161" t="str">
        <f>I57</f>
        <v>A</v>
      </c>
      <c r="I58" s="284"/>
      <c r="J58" s="285"/>
      <c r="K58" s="286"/>
      <c r="L58" s="287"/>
      <c r="M58" s="287"/>
      <c r="N58" s="283"/>
      <c r="O58" s="229"/>
      <c r="P58" s="230"/>
      <c r="Q58" s="230"/>
      <c r="R58" s="230"/>
      <c r="S58" s="231"/>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79">
        <f>IF($BE$3="４週",SUM(W58:AX58),IF($BE$3="暦月",SUM(W58:BA58),""))</f>
        <v>160.00000000000003</v>
      </c>
      <c r="BC58" s="280"/>
      <c r="BD58" s="281">
        <f>IF($BE$3="４週",BB58/4,IF($BE$3="暦月",(BB58/($BE$8/7)),""))</f>
        <v>40.000000000000007</v>
      </c>
      <c r="BE58" s="280"/>
      <c r="BF58" s="276"/>
      <c r="BG58" s="277"/>
      <c r="BH58" s="277"/>
      <c r="BI58" s="277"/>
      <c r="BJ58" s="278"/>
    </row>
    <row r="59" spans="2:62" ht="20.25" customHeight="1" x14ac:dyDescent="0.4">
      <c r="B59" s="249">
        <f>B57+1</f>
        <v>23</v>
      </c>
      <c r="C59" s="251" t="s">
        <v>217</v>
      </c>
      <c r="D59" s="252"/>
      <c r="E59" s="160"/>
      <c r="F59" s="161"/>
      <c r="G59" s="160"/>
      <c r="H59" s="161"/>
      <c r="I59" s="255" t="s">
        <v>88</v>
      </c>
      <c r="J59" s="256"/>
      <c r="K59" s="259" t="s">
        <v>204</v>
      </c>
      <c r="L59" s="260"/>
      <c r="M59" s="260"/>
      <c r="N59" s="252"/>
      <c r="O59" s="229" t="s">
        <v>143</v>
      </c>
      <c r="P59" s="230"/>
      <c r="Q59" s="230"/>
      <c r="R59" s="230"/>
      <c r="S59" s="231"/>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5"/>
      <c r="BC59" s="236"/>
      <c r="BD59" s="237"/>
      <c r="BE59" s="238"/>
      <c r="BF59" s="239"/>
      <c r="BG59" s="240"/>
      <c r="BH59" s="240"/>
      <c r="BI59" s="240"/>
      <c r="BJ59" s="241"/>
    </row>
    <row r="60" spans="2:62" ht="20.25" customHeight="1" x14ac:dyDescent="0.4">
      <c r="B60" s="269"/>
      <c r="C60" s="282"/>
      <c r="D60" s="283"/>
      <c r="E60" s="160"/>
      <c r="F60" s="161" t="str">
        <f>C59</f>
        <v>看護職員</v>
      </c>
      <c r="G60" s="160"/>
      <c r="H60" s="161" t="str">
        <f>I59</f>
        <v>A</v>
      </c>
      <c r="I60" s="284"/>
      <c r="J60" s="285"/>
      <c r="K60" s="286"/>
      <c r="L60" s="287"/>
      <c r="M60" s="287"/>
      <c r="N60" s="283"/>
      <c r="O60" s="229"/>
      <c r="P60" s="230"/>
      <c r="Q60" s="230"/>
      <c r="R60" s="230"/>
      <c r="S60" s="231"/>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79">
        <f>IF($BE$3="４週",SUM(W60:AX60),IF($BE$3="暦月",SUM(W60:BA60),""))</f>
        <v>160</v>
      </c>
      <c r="BC60" s="280"/>
      <c r="BD60" s="281">
        <f>IF($BE$3="４週",BB60/4,IF($BE$3="暦月",(BB60/($BE$8/7)),""))</f>
        <v>40</v>
      </c>
      <c r="BE60" s="280"/>
      <c r="BF60" s="276"/>
      <c r="BG60" s="277"/>
      <c r="BH60" s="277"/>
      <c r="BI60" s="277"/>
      <c r="BJ60" s="278"/>
    </row>
    <row r="61" spans="2:62" ht="20.25" customHeight="1" x14ac:dyDescent="0.4">
      <c r="B61" s="249">
        <f>B59+1</f>
        <v>24</v>
      </c>
      <c r="C61" s="251" t="s">
        <v>217</v>
      </c>
      <c r="D61" s="252"/>
      <c r="E61" s="160"/>
      <c r="F61" s="161"/>
      <c r="G61" s="160"/>
      <c r="H61" s="161"/>
      <c r="I61" s="255" t="s">
        <v>88</v>
      </c>
      <c r="J61" s="256"/>
      <c r="K61" s="259" t="s">
        <v>204</v>
      </c>
      <c r="L61" s="260"/>
      <c r="M61" s="260"/>
      <c r="N61" s="252"/>
      <c r="O61" s="229" t="s">
        <v>144</v>
      </c>
      <c r="P61" s="230"/>
      <c r="Q61" s="230"/>
      <c r="R61" s="230"/>
      <c r="S61" s="231"/>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5"/>
      <c r="BC61" s="236"/>
      <c r="BD61" s="237"/>
      <c r="BE61" s="238"/>
      <c r="BF61" s="239"/>
      <c r="BG61" s="240"/>
      <c r="BH61" s="240"/>
      <c r="BI61" s="240"/>
      <c r="BJ61" s="241"/>
    </row>
    <row r="62" spans="2:62" ht="20.25" customHeight="1" x14ac:dyDescent="0.4">
      <c r="B62" s="269"/>
      <c r="C62" s="282"/>
      <c r="D62" s="283"/>
      <c r="E62" s="160"/>
      <c r="F62" s="161" t="str">
        <f>C61</f>
        <v>看護職員</v>
      </c>
      <c r="G62" s="160"/>
      <c r="H62" s="161" t="str">
        <f>I61</f>
        <v>A</v>
      </c>
      <c r="I62" s="284"/>
      <c r="J62" s="285"/>
      <c r="K62" s="286"/>
      <c r="L62" s="287"/>
      <c r="M62" s="287"/>
      <c r="N62" s="283"/>
      <c r="O62" s="229"/>
      <c r="P62" s="230"/>
      <c r="Q62" s="230"/>
      <c r="R62" s="230"/>
      <c r="S62" s="231"/>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79">
        <f>IF($BE$3="４週",SUM(W62:AX62),IF($BE$3="暦月",SUM(W62:BA62),""))</f>
        <v>160</v>
      </c>
      <c r="BC62" s="280"/>
      <c r="BD62" s="281">
        <f>IF($BE$3="４週",BB62/4,IF($BE$3="暦月",(BB62/($BE$8/7)),""))</f>
        <v>40</v>
      </c>
      <c r="BE62" s="280"/>
      <c r="BF62" s="276"/>
      <c r="BG62" s="277"/>
      <c r="BH62" s="277"/>
      <c r="BI62" s="277"/>
      <c r="BJ62" s="278"/>
    </row>
    <row r="63" spans="2:62" ht="20.25" customHeight="1" x14ac:dyDescent="0.4">
      <c r="B63" s="249">
        <f>B61+1</f>
        <v>25</v>
      </c>
      <c r="C63" s="251" t="s">
        <v>217</v>
      </c>
      <c r="D63" s="252"/>
      <c r="E63" s="160"/>
      <c r="F63" s="161"/>
      <c r="G63" s="160"/>
      <c r="H63" s="161"/>
      <c r="I63" s="255" t="s">
        <v>88</v>
      </c>
      <c r="J63" s="256"/>
      <c r="K63" s="259" t="s">
        <v>204</v>
      </c>
      <c r="L63" s="260"/>
      <c r="M63" s="260"/>
      <c r="N63" s="252"/>
      <c r="O63" s="229" t="s">
        <v>145</v>
      </c>
      <c r="P63" s="230"/>
      <c r="Q63" s="230"/>
      <c r="R63" s="230"/>
      <c r="S63" s="231"/>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5"/>
      <c r="BC63" s="236"/>
      <c r="BD63" s="237"/>
      <c r="BE63" s="238"/>
      <c r="BF63" s="239"/>
      <c r="BG63" s="240"/>
      <c r="BH63" s="240"/>
      <c r="BI63" s="240"/>
      <c r="BJ63" s="241"/>
    </row>
    <row r="64" spans="2:62" ht="20.25" customHeight="1" x14ac:dyDescent="0.4">
      <c r="B64" s="269"/>
      <c r="C64" s="282"/>
      <c r="D64" s="283"/>
      <c r="E64" s="160"/>
      <c r="F64" s="161" t="str">
        <f>C63</f>
        <v>看護職員</v>
      </c>
      <c r="G64" s="160"/>
      <c r="H64" s="161" t="str">
        <f>I63</f>
        <v>A</v>
      </c>
      <c r="I64" s="284"/>
      <c r="J64" s="285"/>
      <c r="K64" s="286"/>
      <c r="L64" s="287"/>
      <c r="M64" s="287"/>
      <c r="N64" s="283"/>
      <c r="O64" s="229"/>
      <c r="P64" s="230"/>
      <c r="Q64" s="230"/>
      <c r="R64" s="230"/>
      <c r="S64" s="231"/>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79">
        <f>IF($BE$3="４週",SUM(W64:AX64),IF($BE$3="暦月",SUM(W64:BA64),""))</f>
        <v>160.00000000000003</v>
      </c>
      <c r="BC64" s="280"/>
      <c r="BD64" s="281">
        <f>IF($BE$3="４週",BB64/4,IF($BE$3="暦月",(BB64/($BE$8/7)),""))</f>
        <v>40.000000000000007</v>
      </c>
      <c r="BE64" s="280"/>
      <c r="BF64" s="276"/>
      <c r="BG64" s="277"/>
      <c r="BH64" s="277"/>
      <c r="BI64" s="277"/>
      <c r="BJ64" s="278"/>
    </row>
    <row r="65" spans="2:62" ht="20.25" customHeight="1" x14ac:dyDescent="0.4">
      <c r="B65" s="249">
        <f>B63+1</f>
        <v>26</v>
      </c>
      <c r="C65" s="251" t="s">
        <v>217</v>
      </c>
      <c r="D65" s="252"/>
      <c r="E65" s="160"/>
      <c r="F65" s="161"/>
      <c r="G65" s="160"/>
      <c r="H65" s="161"/>
      <c r="I65" s="255" t="s">
        <v>88</v>
      </c>
      <c r="J65" s="256"/>
      <c r="K65" s="259" t="s">
        <v>204</v>
      </c>
      <c r="L65" s="260"/>
      <c r="M65" s="260"/>
      <c r="N65" s="252"/>
      <c r="O65" s="229" t="s">
        <v>146</v>
      </c>
      <c r="P65" s="230"/>
      <c r="Q65" s="230"/>
      <c r="R65" s="230"/>
      <c r="S65" s="231"/>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5"/>
      <c r="BC65" s="236"/>
      <c r="BD65" s="237"/>
      <c r="BE65" s="238"/>
      <c r="BF65" s="239"/>
      <c r="BG65" s="240"/>
      <c r="BH65" s="240"/>
      <c r="BI65" s="240"/>
      <c r="BJ65" s="241"/>
    </row>
    <row r="66" spans="2:62" ht="20.25" customHeight="1" x14ac:dyDescent="0.4">
      <c r="B66" s="269"/>
      <c r="C66" s="282"/>
      <c r="D66" s="283"/>
      <c r="E66" s="160"/>
      <c r="F66" s="161" t="str">
        <f>C65</f>
        <v>看護職員</v>
      </c>
      <c r="G66" s="160"/>
      <c r="H66" s="161" t="str">
        <f>I65</f>
        <v>A</v>
      </c>
      <c r="I66" s="284"/>
      <c r="J66" s="285"/>
      <c r="K66" s="286"/>
      <c r="L66" s="287"/>
      <c r="M66" s="287"/>
      <c r="N66" s="283"/>
      <c r="O66" s="229"/>
      <c r="P66" s="230"/>
      <c r="Q66" s="230"/>
      <c r="R66" s="230"/>
      <c r="S66" s="231"/>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79">
        <f>IF($BE$3="４週",SUM(W66:AX66),IF($BE$3="暦月",SUM(W66:BA66),""))</f>
        <v>160</v>
      </c>
      <c r="BC66" s="280"/>
      <c r="BD66" s="281">
        <f>IF($BE$3="４週",BB66/4,IF($BE$3="暦月",(BB66/($BE$8/7)),""))</f>
        <v>40</v>
      </c>
      <c r="BE66" s="280"/>
      <c r="BF66" s="276"/>
      <c r="BG66" s="277"/>
      <c r="BH66" s="277"/>
      <c r="BI66" s="277"/>
      <c r="BJ66" s="278"/>
    </row>
    <row r="67" spans="2:62" ht="20.25" customHeight="1" x14ac:dyDescent="0.4">
      <c r="B67" s="249">
        <f>B65+1</f>
        <v>27</v>
      </c>
      <c r="C67" s="251" t="s">
        <v>199</v>
      </c>
      <c r="D67" s="252"/>
      <c r="E67" s="160"/>
      <c r="F67" s="161"/>
      <c r="G67" s="160"/>
      <c r="H67" s="161"/>
      <c r="I67" s="255" t="s">
        <v>88</v>
      </c>
      <c r="J67" s="256"/>
      <c r="K67" s="259" t="s">
        <v>199</v>
      </c>
      <c r="L67" s="260"/>
      <c r="M67" s="260"/>
      <c r="N67" s="252"/>
      <c r="O67" s="229" t="s">
        <v>147</v>
      </c>
      <c r="P67" s="230"/>
      <c r="Q67" s="230"/>
      <c r="R67" s="230"/>
      <c r="S67" s="231"/>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5"/>
      <c r="BC67" s="236"/>
      <c r="BD67" s="237"/>
      <c r="BE67" s="238"/>
      <c r="BF67" s="239"/>
      <c r="BG67" s="240"/>
      <c r="BH67" s="240"/>
      <c r="BI67" s="240"/>
      <c r="BJ67" s="241"/>
    </row>
    <row r="68" spans="2:62" ht="20.25" customHeight="1" x14ac:dyDescent="0.4">
      <c r="B68" s="269"/>
      <c r="C68" s="282"/>
      <c r="D68" s="283"/>
      <c r="E68" s="160"/>
      <c r="F68" s="161" t="str">
        <f>C67</f>
        <v>理学療法士</v>
      </c>
      <c r="G68" s="160"/>
      <c r="H68" s="161" t="str">
        <f>I67</f>
        <v>A</v>
      </c>
      <c r="I68" s="284"/>
      <c r="J68" s="285"/>
      <c r="K68" s="286"/>
      <c r="L68" s="287"/>
      <c r="M68" s="287"/>
      <c r="N68" s="283"/>
      <c r="O68" s="229"/>
      <c r="P68" s="230"/>
      <c r="Q68" s="230"/>
      <c r="R68" s="230"/>
      <c r="S68" s="231"/>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79">
        <f>IF($BE$3="４週",SUM(W68:AX68),IF($BE$3="暦月",SUM(W68:BA68),""))</f>
        <v>160</v>
      </c>
      <c r="BC68" s="280"/>
      <c r="BD68" s="281">
        <f>IF($BE$3="４週",BB68/4,IF($BE$3="暦月",(BB68/($BE$8/7)),""))</f>
        <v>40</v>
      </c>
      <c r="BE68" s="280"/>
      <c r="BF68" s="276"/>
      <c r="BG68" s="277"/>
      <c r="BH68" s="277"/>
      <c r="BI68" s="277"/>
      <c r="BJ68" s="278"/>
    </row>
    <row r="69" spans="2:62" ht="20.25" customHeight="1" x14ac:dyDescent="0.4">
      <c r="B69" s="249">
        <f>B67+1</f>
        <v>28</v>
      </c>
      <c r="C69" s="251" t="s">
        <v>200</v>
      </c>
      <c r="D69" s="252"/>
      <c r="E69" s="160"/>
      <c r="F69" s="161"/>
      <c r="G69" s="160"/>
      <c r="H69" s="161"/>
      <c r="I69" s="255" t="s">
        <v>88</v>
      </c>
      <c r="J69" s="256"/>
      <c r="K69" s="259" t="s">
        <v>200</v>
      </c>
      <c r="L69" s="260"/>
      <c r="M69" s="260"/>
      <c r="N69" s="252"/>
      <c r="O69" s="229" t="s">
        <v>148</v>
      </c>
      <c r="P69" s="230"/>
      <c r="Q69" s="230"/>
      <c r="R69" s="230"/>
      <c r="S69" s="231"/>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5"/>
      <c r="BC69" s="236"/>
      <c r="BD69" s="237"/>
      <c r="BE69" s="238"/>
      <c r="BF69" s="239"/>
      <c r="BG69" s="240"/>
      <c r="BH69" s="240"/>
      <c r="BI69" s="240"/>
      <c r="BJ69" s="241"/>
    </row>
    <row r="70" spans="2:62" ht="20.25" customHeight="1" x14ac:dyDescent="0.4">
      <c r="B70" s="269"/>
      <c r="C70" s="282"/>
      <c r="D70" s="283"/>
      <c r="E70" s="160"/>
      <c r="F70" s="161" t="str">
        <f>C69</f>
        <v>作業療法士</v>
      </c>
      <c r="G70" s="160"/>
      <c r="H70" s="161" t="str">
        <f>I69</f>
        <v>A</v>
      </c>
      <c r="I70" s="284"/>
      <c r="J70" s="285"/>
      <c r="K70" s="286"/>
      <c r="L70" s="287"/>
      <c r="M70" s="287"/>
      <c r="N70" s="283"/>
      <c r="O70" s="229"/>
      <c r="P70" s="230"/>
      <c r="Q70" s="230"/>
      <c r="R70" s="230"/>
      <c r="S70" s="231"/>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79">
        <f>IF($BE$3="４週",SUM(W70:AX70),IF($BE$3="暦月",SUM(W70:BA70),""))</f>
        <v>160</v>
      </c>
      <c r="BC70" s="280"/>
      <c r="BD70" s="281">
        <f>IF($BE$3="４週",BB70/4,IF($BE$3="暦月",(BB70/($BE$8/7)),""))</f>
        <v>40</v>
      </c>
      <c r="BE70" s="280"/>
      <c r="BF70" s="276"/>
      <c r="BG70" s="277"/>
      <c r="BH70" s="277"/>
      <c r="BI70" s="277"/>
      <c r="BJ70" s="278"/>
    </row>
    <row r="71" spans="2:62" ht="20.25" customHeight="1" x14ac:dyDescent="0.4">
      <c r="B71" s="249">
        <f>B69+1</f>
        <v>29</v>
      </c>
      <c r="C71" s="251" t="s">
        <v>201</v>
      </c>
      <c r="D71" s="252"/>
      <c r="E71" s="160"/>
      <c r="F71" s="161"/>
      <c r="G71" s="160"/>
      <c r="H71" s="161"/>
      <c r="I71" s="255" t="s">
        <v>88</v>
      </c>
      <c r="J71" s="256"/>
      <c r="K71" s="259" t="s">
        <v>201</v>
      </c>
      <c r="L71" s="260"/>
      <c r="M71" s="260"/>
      <c r="N71" s="252"/>
      <c r="O71" s="229" t="s">
        <v>149</v>
      </c>
      <c r="P71" s="230"/>
      <c r="Q71" s="230"/>
      <c r="R71" s="230"/>
      <c r="S71" s="231"/>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5"/>
      <c r="BC71" s="236"/>
      <c r="BD71" s="237"/>
      <c r="BE71" s="238"/>
      <c r="BF71" s="239"/>
      <c r="BG71" s="240"/>
      <c r="BH71" s="240"/>
      <c r="BI71" s="240"/>
      <c r="BJ71" s="241"/>
    </row>
    <row r="72" spans="2:62" ht="20.25" customHeight="1" x14ac:dyDescent="0.4">
      <c r="B72" s="269"/>
      <c r="C72" s="270"/>
      <c r="D72" s="271"/>
      <c r="E72" s="203"/>
      <c r="F72" s="204" t="str">
        <f>C71</f>
        <v>言語聴覚士</v>
      </c>
      <c r="G72" s="203"/>
      <c r="H72" s="204" t="str">
        <f>I71</f>
        <v>A</v>
      </c>
      <c r="I72" s="272"/>
      <c r="J72" s="273"/>
      <c r="K72" s="274"/>
      <c r="L72" s="275"/>
      <c r="M72" s="275"/>
      <c r="N72" s="271"/>
      <c r="O72" s="229"/>
      <c r="P72" s="230"/>
      <c r="Q72" s="230"/>
      <c r="R72" s="230"/>
      <c r="S72" s="231"/>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66">
        <f>IF($BE$3="４週",SUM(W72:AX72),IF($BE$3="暦月",SUM(W72:BA72),""))</f>
        <v>160</v>
      </c>
      <c r="BC72" s="267"/>
      <c r="BD72" s="268">
        <f>IF($BE$3="４週",BB72/4,IF($BE$3="暦月",(BB72/($BE$8/7)),""))</f>
        <v>40</v>
      </c>
      <c r="BE72" s="267"/>
      <c r="BF72" s="263"/>
      <c r="BG72" s="264"/>
      <c r="BH72" s="264"/>
      <c r="BI72" s="264"/>
      <c r="BJ72" s="265"/>
    </row>
    <row r="73" spans="2:62" ht="20.25" customHeight="1" x14ac:dyDescent="0.4">
      <c r="B73" s="249">
        <f>B71+1</f>
        <v>30</v>
      </c>
      <c r="C73" s="251"/>
      <c r="D73" s="252"/>
      <c r="E73" s="162"/>
      <c r="F73" s="163"/>
      <c r="G73" s="162"/>
      <c r="H73" s="163"/>
      <c r="I73" s="255"/>
      <c r="J73" s="256"/>
      <c r="K73" s="259"/>
      <c r="L73" s="260"/>
      <c r="M73" s="260"/>
      <c r="N73" s="252"/>
      <c r="O73" s="229"/>
      <c r="P73" s="230"/>
      <c r="Q73" s="230"/>
      <c r="R73" s="230"/>
      <c r="S73" s="231"/>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5"/>
      <c r="BC73" s="236"/>
      <c r="BD73" s="237"/>
      <c r="BE73" s="238"/>
      <c r="BF73" s="239"/>
      <c r="BG73" s="240"/>
      <c r="BH73" s="240"/>
      <c r="BI73" s="240"/>
      <c r="BJ73" s="241"/>
    </row>
    <row r="74" spans="2:62" ht="20.25" customHeight="1" thickBot="1" x14ac:dyDescent="0.45">
      <c r="B74" s="250"/>
      <c r="C74" s="253"/>
      <c r="D74" s="254"/>
      <c r="E74" s="187"/>
      <c r="F74" s="188">
        <f>C74</f>
        <v>0</v>
      </c>
      <c r="G74" s="187"/>
      <c r="H74" s="188">
        <f>I74</f>
        <v>0</v>
      </c>
      <c r="I74" s="257"/>
      <c r="J74" s="258"/>
      <c r="K74" s="261"/>
      <c r="L74" s="262"/>
      <c r="M74" s="262"/>
      <c r="N74" s="254"/>
      <c r="O74" s="232"/>
      <c r="P74" s="233"/>
      <c r="Q74" s="233"/>
      <c r="R74" s="233"/>
      <c r="S74" s="234"/>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45">
        <f>IF($BE$3="４週",SUM(W74:AX74),IF($BE$3="暦月",SUM(W74:BA74),""))</f>
        <v>0</v>
      </c>
      <c r="BC74" s="246"/>
      <c r="BD74" s="247">
        <f>IF($BE$3="４週",BB74/4,IF($BE$3="暦月",(BB74/($BE$8/7)),""))</f>
        <v>0</v>
      </c>
      <c r="BE74" s="246"/>
      <c r="BF74" s="242"/>
      <c r="BG74" s="243"/>
      <c r="BH74" s="243"/>
      <c r="BI74" s="243"/>
      <c r="BJ74" s="244"/>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09" t="s">
        <v>4</v>
      </c>
      <c r="AB77" s="209"/>
      <c r="AC77" s="209" t="s">
        <v>5</v>
      </c>
      <c r="AD77" s="209"/>
      <c r="AE77" s="209"/>
      <c r="AF77" s="209"/>
      <c r="AG77" s="125"/>
      <c r="AH77" s="125"/>
      <c r="AI77" s="125"/>
      <c r="AJ77" s="125"/>
      <c r="AK77" s="125"/>
      <c r="AL77" s="125"/>
      <c r="AM77" s="125"/>
      <c r="AN77" s="126"/>
      <c r="AO77" s="75"/>
      <c r="AP77" s="226"/>
      <c r="AQ77" s="226"/>
      <c r="AR77" s="226"/>
      <c r="AS77" s="226"/>
      <c r="AT77" s="70"/>
    </row>
    <row r="78" spans="2:62" ht="20.25" customHeight="1" x14ac:dyDescent="0.4">
      <c r="B78" s="48"/>
      <c r="C78" s="68"/>
      <c r="D78" s="68"/>
      <c r="E78" s="68"/>
      <c r="F78" s="68"/>
      <c r="G78" s="68"/>
      <c r="H78" s="68"/>
      <c r="I78" s="122"/>
      <c r="J78" s="123"/>
      <c r="K78" s="225" t="s">
        <v>104</v>
      </c>
      <c r="L78" s="225"/>
      <c r="M78" s="225" t="s">
        <v>105</v>
      </c>
      <c r="N78" s="225"/>
      <c r="O78" s="225"/>
      <c r="P78" s="225"/>
      <c r="Q78" s="123"/>
      <c r="R78" s="227" t="s">
        <v>106</v>
      </c>
      <c r="S78" s="227"/>
      <c r="T78" s="227"/>
      <c r="U78" s="227"/>
      <c r="V78" s="127"/>
      <c r="W78" s="128" t="s">
        <v>107</v>
      </c>
      <c r="X78" s="128"/>
      <c r="Y78" s="2"/>
      <c r="Z78" s="125"/>
      <c r="AA78" s="209" t="s">
        <v>6</v>
      </c>
      <c r="AB78" s="209"/>
      <c r="AC78" s="209" t="s">
        <v>93</v>
      </c>
      <c r="AD78" s="209"/>
      <c r="AE78" s="209"/>
      <c r="AF78" s="209"/>
      <c r="AG78" s="125"/>
      <c r="AH78" s="125"/>
      <c r="AI78" s="125"/>
      <c r="AJ78" s="125"/>
      <c r="AK78" s="125"/>
      <c r="AL78" s="125"/>
      <c r="AM78" s="125"/>
      <c r="AN78" s="126"/>
      <c r="AO78" s="75"/>
      <c r="AP78" s="228"/>
      <c r="AQ78" s="228"/>
      <c r="AR78" s="228"/>
      <c r="AS78" s="228"/>
      <c r="AT78" s="70"/>
    </row>
    <row r="79" spans="2:62" ht="20.25" customHeight="1" x14ac:dyDescent="0.4">
      <c r="B79" s="48"/>
      <c r="C79" s="68"/>
      <c r="D79" s="68"/>
      <c r="E79" s="68"/>
      <c r="F79" s="68"/>
      <c r="G79" s="68"/>
      <c r="H79" s="68"/>
      <c r="I79" s="122"/>
      <c r="J79" s="123"/>
      <c r="K79" s="208"/>
      <c r="L79" s="208"/>
      <c r="M79" s="208" t="s">
        <v>108</v>
      </c>
      <c r="N79" s="208"/>
      <c r="O79" s="208" t="s">
        <v>109</v>
      </c>
      <c r="P79" s="208"/>
      <c r="Q79" s="123"/>
      <c r="R79" s="208" t="s">
        <v>108</v>
      </c>
      <c r="S79" s="208"/>
      <c r="T79" s="208" t="s">
        <v>109</v>
      </c>
      <c r="U79" s="208"/>
      <c r="V79" s="127"/>
      <c r="W79" s="128" t="s">
        <v>110</v>
      </c>
      <c r="X79" s="128"/>
      <c r="Y79" s="2"/>
      <c r="Z79" s="125"/>
      <c r="AA79" s="209" t="s">
        <v>7</v>
      </c>
      <c r="AB79" s="209"/>
      <c r="AC79" s="209" t="s">
        <v>94</v>
      </c>
      <c r="AD79" s="209"/>
      <c r="AE79" s="209"/>
      <c r="AF79" s="209"/>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09" t="s">
        <v>6</v>
      </c>
      <c r="L80" s="209"/>
      <c r="M80" s="215">
        <f>SUMIFS($BB$15:$BB$74,$F$15:$F$74,"看護職員",$H$15:$H$74,"A")</f>
        <v>960</v>
      </c>
      <c r="N80" s="215"/>
      <c r="O80" s="216">
        <f>SUMIFS($BD$15:$BD$74,$F$15:$F$74,"看護職員",$H$15:$H$74,"A")</f>
        <v>240</v>
      </c>
      <c r="P80" s="216"/>
      <c r="Q80" s="136"/>
      <c r="R80" s="221">
        <v>0</v>
      </c>
      <c r="S80" s="221"/>
      <c r="T80" s="221">
        <v>0</v>
      </c>
      <c r="U80" s="221"/>
      <c r="V80" s="137"/>
      <c r="W80" s="223">
        <v>6</v>
      </c>
      <c r="X80" s="224"/>
      <c r="Y80" s="2"/>
      <c r="Z80" s="125"/>
      <c r="AA80" s="209" t="s">
        <v>8</v>
      </c>
      <c r="AB80" s="209"/>
      <c r="AC80" s="209" t="s">
        <v>95</v>
      </c>
      <c r="AD80" s="209"/>
      <c r="AE80" s="209"/>
      <c r="AF80" s="209"/>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09" t="s">
        <v>7</v>
      </c>
      <c r="L81" s="209"/>
      <c r="M81" s="215">
        <f>SUMIFS($BB$15:$BB$74,$F$15:$F$74,"看護職員",$H$15:$H$74,"B")</f>
        <v>0</v>
      </c>
      <c r="N81" s="215"/>
      <c r="O81" s="216">
        <f>SUMIFS($BD$15:$BD$74,$F$15:$F$74,"看護職員",$H$15:$H$74,"B")</f>
        <v>0</v>
      </c>
      <c r="P81" s="216"/>
      <c r="Q81" s="136"/>
      <c r="R81" s="221">
        <v>0</v>
      </c>
      <c r="S81" s="221"/>
      <c r="T81" s="221">
        <v>0</v>
      </c>
      <c r="U81" s="221"/>
      <c r="V81" s="137"/>
      <c r="W81" s="223">
        <v>0</v>
      </c>
      <c r="X81" s="224"/>
      <c r="Y81" s="2"/>
      <c r="Z81" s="125"/>
      <c r="AA81" s="209" t="s">
        <v>9</v>
      </c>
      <c r="AB81" s="209"/>
      <c r="AC81" s="209" t="s">
        <v>123</v>
      </c>
      <c r="AD81" s="209"/>
      <c r="AE81" s="209"/>
      <c r="AF81" s="209"/>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09" t="s">
        <v>8</v>
      </c>
      <c r="L82" s="209"/>
      <c r="M82" s="215">
        <f>SUMIFS($BB$15:$BB$74,$F$15:$F$74,"看護職員",$H$15:$H$74,"C")</f>
        <v>0</v>
      </c>
      <c r="N82" s="215"/>
      <c r="O82" s="216">
        <f>SUMIFS($BD$15:$BD$74,$F$15:$F$74,"看護職員",$H$15:$H$74,"C")</f>
        <v>0</v>
      </c>
      <c r="P82" s="216"/>
      <c r="Q82" s="136"/>
      <c r="R82" s="221">
        <v>0</v>
      </c>
      <c r="S82" s="221"/>
      <c r="T82" s="222">
        <v>0</v>
      </c>
      <c r="U82" s="222"/>
      <c r="V82" s="137"/>
      <c r="W82" s="219" t="s">
        <v>36</v>
      </c>
      <c r="X82" s="220"/>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09" t="s">
        <v>9</v>
      </c>
      <c r="L83" s="209"/>
      <c r="M83" s="215">
        <f>SUMIFS($BB$15:$BB$74,$F$15:$F$74,"看護職員",$H$15:$H$74,"D")</f>
        <v>0</v>
      </c>
      <c r="N83" s="215"/>
      <c r="O83" s="216">
        <f>SUMIFS($BD$15:$BD$74,$F$15:$F$74,"看護職員",$H$15:$H$74,"D")</f>
        <v>0</v>
      </c>
      <c r="P83" s="216"/>
      <c r="Q83" s="136"/>
      <c r="R83" s="221">
        <v>0</v>
      </c>
      <c r="S83" s="221"/>
      <c r="T83" s="222">
        <v>0</v>
      </c>
      <c r="U83" s="222"/>
      <c r="V83" s="137"/>
      <c r="W83" s="219" t="s">
        <v>36</v>
      </c>
      <c r="X83" s="220"/>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09" t="s">
        <v>111</v>
      </c>
      <c r="L84" s="209"/>
      <c r="M84" s="215">
        <f>SUM(M80:N83)</f>
        <v>960</v>
      </c>
      <c r="N84" s="215"/>
      <c r="O84" s="216">
        <f>SUM(O80:P83)</f>
        <v>240</v>
      </c>
      <c r="P84" s="216"/>
      <c r="Q84" s="136"/>
      <c r="R84" s="215">
        <f>SUM(R80:S83)</f>
        <v>0</v>
      </c>
      <c r="S84" s="215"/>
      <c r="T84" s="216">
        <f>SUM(T80:U83)</f>
        <v>0</v>
      </c>
      <c r="U84" s="216"/>
      <c r="V84" s="137"/>
      <c r="W84" s="217">
        <f>SUM(W80:X81)</f>
        <v>6</v>
      </c>
      <c r="X84" s="218"/>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12" t="s">
        <v>179</v>
      </c>
      <c r="S86" s="213"/>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14">
        <f>IF($R$86="週",T84,R84)</f>
        <v>0</v>
      </c>
      <c r="L89" s="214"/>
      <c r="M89" s="214"/>
      <c r="N89" s="214"/>
      <c r="O89" s="129" t="s">
        <v>116</v>
      </c>
      <c r="P89" s="209">
        <f>IF($R$86="週",$BA$6,$BE$6)</f>
        <v>40</v>
      </c>
      <c r="Q89" s="209"/>
      <c r="R89" s="209"/>
      <c r="S89" s="209"/>
      <c r="T89" s="129" t="s">
        <v>117</v>
      </c>
      <c r="U89" s="210">
        <f>ROUNDDOWN(K89/P89,1)</f>
        <v>0</v>
      </c>
      <c r="V89" s="210"/>
      <c r="W89" s="210"/>
      <c r="X89" s="210"/>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25"/>
      <c r="V92" s="225"/>
      <c r="W92" s="225"/>
      <c r="X92" s="225"/>
      <c r="Y92" s="2"/>
      <c r="Z92" s="2"/>
    </row>
    <row r="93" spans="2:46" ht="20.25" customHeight="1" x14ac:dyDescent="0.4">
      <c r="I93" s="2"/>
      <c r="J93" s="2"/>
      <c r="K93" s="127" t="s">
        <v>119</v>
      </c>
      <c r="L93" s="127"/>
      <c r="M93" s="127"/>
      <c r="N93" s="127"/>
      <c r="O93" s="127"/>
      <c r="P93" s="123" t="s">
        <v>120</v>
      </c>
      <c r="Q93" s="127"/>
      <c r="R93" s="127"/>
      <c r="S93" s="127"/>
      <c r="T93" s="127"/>
      <c r="U93" s="208" t="s">
        <v>111</v>
      </c>
      <c r="V93" s="208"/>
      <c r="W93" s="208"/>
      <c r="X93" s="208"/>
      <c r="Y93" s="2"/>
      <c r="Z93" s="2"/>
    </row>
    <row r="94" spans="2:46" ht="20.25" customHeight="1" x14ac:dyDescent="0.4">
      <c r="I94" s="2"/>
      <c r="J94" s="2"/>
      <c r="K94" s="209">
        <f>W84</f>
        <v>6</v>
      </c>
      <c r="L94" s="209"/>
      <c r="M94" s="209"/>
      <c r="N94" s="209"/>
      <c r="O94" s="129" t="s">
        <v>121</v>
      </c>
      <c r="P94" s="210">
        <f>U89</f>
        <v>0</v>
      </c>
      <c r="Q94" s="210"/>
      <c r="R94" s="210"/>
      <c r="S94" s="210"/>
      <c r="T94" s="129" t="s">
        <v>117</v>
      </c>
      <c r="U94" s="211">
        <f>ROUNDDOWN(K94+P94,1)</f>
        <v>6</v>
      </c>
      <c r="V94" s="211"/>
      <c r="W94" s="211"/>
      <c r="X94" s="211"/>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N54"/>
  <sheetViews>
    <sheetView zoomScale="75" zoomScaleNormal="75" workbookViewId="0">
      <selection activeCell="F6" sqref="F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6" t="s">
        <v>34</v>
      </c>
      <c r="G4" s="356"/>
      <c r="H4" s="356"/>
      <c r="I4" s="356"/>
      <c r="J4" s="356"/>
      <c r="K4" s="356"/>
      <c r="L4" s="356"/>
      <c r="N4" s="356" t="s">
        <v>164</v>
      </c>
    </row>
    <row r="5" spans="2:14" x14ac:dyDescent="0.4">
      <c r="B5" s="82" t="s">
        <v>20</v>
      </c>
      <c r="C5" s="82" t="s">
        <v>4</v>
      </c>
      <c r="F5" s="82" t="s">
        <v>165</v>
      </c>
      <c r="G5" s="82"/>
      <c r="H5" s="82" t="s">
        <v>166</v>
      </c>
      <c r="J5" s="82" t="s">
        <v>35</v>
      </c>
      <c r="L5" s="82" t="s">
        <v>34</v>
      </c>
      <c r="N5" s="356"/>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75" zoomScaleNormal="75" workbookViewId="0">
      <selection activeCell="O4" sqref="O4"/>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6" t="s">
        <v>34</v>
      </c>
      <c r="G4" s="356"/>
      <c r="H4" s="356"/>
      <c r="I4" s="356"/>
      <c r="J4" s="356"/>
      <c r="K4" s="356"/>
      <c r="L4" s="356"/>
      <c r="N4" s="356" t="s">
        <v>164</v>
      </c>
    </row>
    <row r="5" spans="2:14" x14ac:dyDescent="0.4">
      <c r="B5" s="82" t="s">
        <v>20</v>
      </c>
      <c r="C5" s="82" t="s">
        <v>4</v>
      </c>
      <c r="F5" s="82" t="s">
        <v>165</v>
      </c>
      <c r="G5" s="82"/>
      <c r="H5" s="82" t="s">
        <v>166</v>
      </c>
      <c r="J5" s="82" t="s">
        <v>35</v>
      </c>
      <c r="L5" s="82" t="s">
        <v>34</v>
      </c>
      <c r="N5" s="356"/>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記入方法</vt:lpstr>
      <vt:lpstr>定期巡回・随時対応型</vt:lpstr>
      <vt:lpstr>【記載例】定期巡回・随時対応型</vt:lpstr>
      <vt:lpstr>シフト記号表</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松田 泰憲</cp:lastModifiedBy>
  <cp:lastPrinted>2021-06-21T04:07:14Z</cp:lastPrinted>
  <dcterms:created xsi:type="dcterms:W3CDTF">2020-01-28T01:12:50Z</dcterms:created>
  <dcterms:modified xsi:type="dcterms:W3CDTF">2021-06-21T04:12:12Z</dcterms:modified>
</cp:coreProperties>
</file>