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main-p\hikone\財政課\28　企業会計関連\R4\23 20230106 公営企業に係る経営比較分析表（令和３年度決算）の分析等について\02 各課回答\農業集落排水事業\"/>
    </mc:Choice>
  </mc:AlternateContent>
  <xr:revisionPtr revIDLastSave="0" documentId="13_ncr:1_{4DB338DD-82A8-4A18-9359-407663F7F6DA}" xr6:coauthVersionLast="47" xr6:coauthVersionMax="47" xr10:uidLastSave="{00000000-0000-0000-0000-000000000000}"/>
  <workbookProtection workbookAlgorithmName="SHA-512" workbookHashValue="WZO3A+yPWAs2NK08W8vaLjq5dWebRKTkX62URF1semxX/iOLDG1EHGMBuCn/B+zk0Mqtd15cP4QPjYVA/b78JQ==" workbookSaltValue="8NyzNYtznFSCh6tzjPnF4g==" workbookSpinCount="100000" lockStructure="1"/>
  <bookViews>
    <workbookView xWindow="-289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R6" i="5"/>
  <c r="AD10" i="4" s="1"/>
  <c r="Q6" i="5"/>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W10" i="4"/>
  <c r="BB8"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<sst xmlns="http://schemas.openxmlformats.org/spreadsheetml/2006/main" count="236" uniqueCount="121">
  <si>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</si>
  <si>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</si>
  <si>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</si>
  <si>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</si>
  <si>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</si>
  <si>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</si>
  <si>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</si>
  <si>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</si>
  <si>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</si>
  <si>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</si>
  <si>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</si>
  <si>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</si>
  <si>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</si>
  <si>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</si>
  <si>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</si>
  <si>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</si>
  <si>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</si>
  <si>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</si>
  <si>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</si>
  <si>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</si>
  <si>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</si>
  <si>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</si>
  <si>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</si>
  <si>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</si>
  <si>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</si>
  <si>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</si>
  <si>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</si>
  <si>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</si>
  <si>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</si>
  <si>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</si>
  <si>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</si>
  <si>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</si>
  <si>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</si>
  <si>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</si>
  <si>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</si>
  <si>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</si>
  <si>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</si>
  <si>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</si>
  <si>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</si>
  <si>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</si>
  <si>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</si>
  <si>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</si>
  <si>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</si>
  <si>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</si>
  <si>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</si>
  <si>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</si>
  <si>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</si>
  <si>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</si>
  <si>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</si>
  <si>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</si>
  <si>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</si>
  <si>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</si>
  <si>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</si>
  <si>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</si>
  <si>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</si>
  <si>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</si>
  <si>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</si>
  <si>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</si>
  <si>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</si>
  <si>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</si>
  <si>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</si>
  <si>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</si>
  <si>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</si>
  <si>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</si>
  <si>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</si>
  <si>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</si>
  <si>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</si>
  <si>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</si>
  <si>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</si>
  <si>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</si>
  <si>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</si>
  <si>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</si>
  <si>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</si>
  <si>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</si>
  <si>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</si>
  <si>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</si>
  <si>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</si>
  <si>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</si>
  <si>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</si>
  <si>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</si>
  <si>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</si>
  <si>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</si>
  <si>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</si>
  <si>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</si>
  <si>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</si>
  <si>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</si>
  <si>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</si>
  <si>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</si>
  <si>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</si>
  <si>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</si>
  <si>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</si>
  <si>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</si>
  <si>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</si>
  <si>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</si>
  <si>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</si>
  <si>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</si>
  <si>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</si>
  <si>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</si>
  <si>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</si>
  <si>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彦根市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</si>
  <si>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</si>
  <si>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</si>
  <si>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</si>
  <si>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</si>
  <si>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</si>
  <si>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</si>
  <si>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</si>
  <si>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</si>
  <si>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</si>
  <si>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</si>
  <si>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</si>
  <si>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</si>
  <si>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</si>
  <si>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</si>
  <si>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</si>
  <si>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</si>
  <si>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</si>
  <si>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</si>
  <si>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管渠改善率は類似団体平均を大きく下回るが、公共下水道への接続完了までは老朽化対策を必要最低限の取組みに留めている。</t>
    <phoneticPr fontId="4"/>
  </si>
  <si>
    <t>　経営の健全性・効率性に関しては類似団体平均と比べて良好であるが、経費回収率が100％を大きく下回っていることから、汚水処理にかかる経費の効率化が必要となる。公共下水道への接続完了までは計画的な老朽化対策を必要最低限の範囲で講じる必要があると考えられる。</t>
    <phoneticPr fontId="4"/>
  </si>
  <si>
    <r>
      <t>①収益的収支比率は平成29年度では55.82％であったのに対して令和3年度は50.05％と漸減している。原因は、処理区域内人口の減少に伴う使用料収入の減少と、動力費</t>
    </r>
    <r>
      <rPr>
        <sz val="11"/>
        <rFont val="ＭＳ ゴシック"/>
        <family val="3"/>
        <charset val="128"/>
      </rPr>
      <t>等の汚水</t>
    </r>
    <r>
      <rPr>
        <sz val="11"/>
        <color theme="1"/>
        <rFont val="ＭＳ ゴシック"/>
        <family val="3"/>
        <charset val="128"/>
      </rPr>
      <t>維持管理費の増加であると考えられる。
④企業債残高対事業規模比率は類似団体平均と比べて低く良好である。
⑤経費回収率は類似団体平均と比べると高いが100％を大きく下回っているため、今後は公共下水道の使用料とのバランスを取り、適正な料金水準への改定も検討していく必要がある。
⑥汚水処理原価は平成30年度以降漸減していたが、令和3年度は</t>
    </r>
    <r>
      <rPr>
        <sz val="11"/>
        <rFont val="ＭＳ ゴシック"/>
        <family val="3"/>
        <charset val="128"/>
      </rPr>
      <t>動力費等の汚水</t>
    </r>
    <r>
      <rPr>
        <sz val="11"/>
        <color theme="1"/>
        <rFont val="ＭＳ ゴシック"/>
        <family val="3"/>
        <charset val="128"/>
      </rPr>
      <t>維持管理費の増加に伴い微増に転じたものの類似団体平均と比べて低く良好である。
⑦汚水処理人口が前年度から約3％減となり、施設の年間処理水量も約2％減少したため、施設利用率が58.14％に低下した。類似団体平均を下回っているが、令和8年度から順次公共下水道への接続を計画している。
⑧水洗化率は類似団体平均と比べて高く良好である。</t>
    </r>
    <rPh sb="9" eb="11">
      <t>ヘイセイ</t>
    </rPh>
    <rPh sb="32" eb="34">
      <t>レイワ</t>
    </rPh>
    <rPh sb="84" eb="86">
      <t>オスイ</t>
    </rPh>
    <rPh sb="234" eb="236">
      <t>ヘイセイ</t>
    </rPh>
    <rPh sb="242" eb="244">
      <t>ザンゲン</t>
    </rPh>
    <rPh sb="250" eb="252">
      <t>レイワ</t>
    </rPh>
    <rPh sb="253" eb="255">
      <t>ネンド</t>
    </rPh>
    <rPh sb="261" eb="263">
      <t>オスイ</t>
    </rPh>
    <rPh sb="263" eb="265">
      <t>イジ</t>
    </rPh>
    <rPh sb="269" eb="271">
      <t>ゾウカ</t>
    </rPh>
    <rPh sb="272" eb="273">
      <t>トモナ</t>
    </rPh>
    <rPh sb="274" eb="276">
      <t>ビゾウ</t>
    </rPh>
    <rPh sb="277" eb="278">
      <t>テン</t>
    </rPh>
    <rPh sb="304" eb="306">
      <t>オスイ</t>
    </rPh>
    <rPh sb="306" eb="308">
      <t>ショリ</t>
    </rPh>
    <rPh sb="308" eb="310">
      <t>ジンコウ</t>
    </rPh>
    <rPh sb="311" eb="314">
      <t>ゼンネンド</t>
    </rPh>
    <rPh sb="316" eb="317">
      <t>ヤク</t>
    </rPh>
    <rPh sb="319" eb="320">
      <t>ゲン</t>
    </rPh>
    <rPh sb="324" eb="326">
      <t>シセツ</t>
    </rPh>
    <rPh sb="327" eb="331">
      <t>ネンカンショリ</t>
    </rPh>
    <rPh sb="331" eb="333">
      <t>スイリョウ</t>
    </rPh>
    <rPh sb="334" eb="335">
      <t>ヤク</t>
    </rPh>
    <rPh sb="337" eb="339">
      <t>ゲンショウ</t>
    </rPh>
    <rPh sb="346" eb="348">
      <t>リヨウ</t>
    </rPh>
    <rPh sb="357" eb="359">
      <t>テイカ</t>
    </rPh>
    <rPh sb="369" eb="371">
      <t>シタマワ</t>
    </rPh>
    <rPh sb="377" eb="379">
      <t>レイワ</t>
    </rPh>
    <rPh sb="380" eb="381">
      <t>ネン</t>
    </rPh>
    <rPh sb="381" eb="382">
      <t>ド</t>
    </rPh>
    <rPh sb="384" eb="386">
      <t>ジュンジ</t>
    </rPh>
    <rPh sb="396" eb="398">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</si>
</sst>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19-42DD-AE06-BEB5D33397F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4819-42DD-AE06-BEB5D33397F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60.87</c:v>
                </c:pt>
                <c:pt idx="1">
                  <c:v>59.68</c:v>
                </c:pt>
                <c:pt idx="2">
                  <c:v>58.23</c:v>
                </c:pt>
                <c:pt idx="3">
                  <c:v>59.2</c:v>
                </c:pt>
                <c:pt idx="4">
                  <c:v>58.14</c:v>
                </c:pt>
              </c:numCache>
            </c:numRef>
          </c:val>
          <c:extLst>
            <c:ext xmlns:c16="http://schemas.microsoft.com/office/drawing/2014/chart" uri="{C3380CC4-5D6E-409C-BE32-E72D297353CC}">
              <c16:uniqueId val="{00000000-4629-469D-9924-253A48977B8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4629-469D-9924-253A48977B8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98.16</c:v>
                </c:pt>
                <c:pt idx="1">
                  <c:v>98.17</c:v>
                </c:pt>
                <c:pt idx="2">
                  <c:v>97.88</c:v>
                </c:pt>
                <c:pt idx="3">
                  <c:v>97.61</c:v>
                </c:pt>
                <c:pt idx="4">
                  <c:v>98.48</c:v>
                </c:pt>
              </c:numCache>
            </c:numRef>
          </c:val>
          <c:extLst>
            <c:ext xmlns:c16="http://schemas.microsoft.com/office/drawing/2014/chart" uri="{C3380CC4-5D6E-409C-BE32-E72D297353CC}">
              <c16:uniqueId val="{00000000-DAC9-468C-A071-27EAC087CEE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DAC9-468C-A071-27EAC087CEE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55.82</c:v>
                </c:pt>
                <c:pt idx="1">
                  <c:v>56.3</c:v>
                </c:pt>
                <c:pt idx="2">
                  <c:v>51.19</c:v>
                </c:pt>
                <c:pt idx="3">
                  <c:v>50.27</c:v>
                </c:pt>
                <c:pt idx="4">
                  <c:v>50.05</c:v>
                </c:pt>
              </c:numCache>
            </c:numRef>
          </c:val>
          <c:extLst>
            <c:ext xmlns:c16="http://schemas.microsoft.com/office/drawing/2014/chart" uri="{C3380CC4-5D6E-409C-BE32-E72D297353CC}">
              <c16:uniqueId val="{00000000-4216-4048-BF78-06B41C11BC8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16-4048-BF78-06B41C11BC8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D0-4D5C-A977-21665B1BB96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D0-4D5C-A977-21665B1BB96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26-477F-A9F6-D0F0B49059D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26-477F-A9F6-D0F0B49059D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4E-4B99-A9EF-C9EE82B94EE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4E-4B99-A9EF-C9EE82B94EE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42-4049-B227-0261A2280B3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42-4049-B227-0261A2280B3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92.89</c:v>
                </c:pt>
                <c:pt idx="1">
                  <c:v>85.2</c:v>
                </c:pt>
                <c:pt idx="2">
                  <c:v>72.010000000000005</c:v>
                </c:pt>
                <c:pt idx="3">
                  <c:v>53.02</c:v>
                </c:pt>
                <c:pt idx="4">
                  <c:v>39.5</c:v>
                </c:pt>
              </c:numCache>
            </c:numRef>
          </c:val>
          <c:extLst>
            <c:ext xmlns:c16="http://schemas.microsoft.com/office/drawing/2014/chart" uri="{C3380CC4-5D6E-409C-BE32-E72D297353CC}">
              <c16:uniqueId val="{00000000-E99E-4935-999C-483B99574FF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E99E-4935-999C-483B99574FF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62.96</c:v>
                </c:pt>
                <c:pt idx="1">
                  <c:v>55.15</c:v>
                </c:pt>
                <c:pt idx="2">
                  <c:v>59.72</c:v>
                </c:pt>
                <c:pt idx="3">
                  <c:v>59.62</c:v>
                </c:pt>
                <c:pt idx="4">
                  <c:v>59.37</c:v>
                </c:pt>
              </c:numCache>
            </c:numRef>
          </c:val>
          <c:extLst>
            <c:ext xmlns:c16="http://schemas.microsoft.com/office/drawing/2014/chart" uri="{C3380CC4-5D6E-409C-BE32-E72D297353CC}">
              <c16:uniqueId val="{00000000-FCE4-490F-9C27-540650F6670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FCE4-490F-9C27-540650F6670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220.7</c:v>
                </c:pt>
                <c:pt idx="1">
                  <c:v>256.3</c:v>
                </c:pt>
                <c:pt idx="2">
                  <c:v>239.96</c:v>
                </c:pt>
                <c:pt idx="3">
                  <c:v>236.69</c:v>
                </c:pt>
                <c:pt idx="4">
                  <c:v>239.61</c:v>
                </c:pt>
              </c:numCache>
            </c:numRef>
          </c:val>
          <c:extLst>
            <c:ext xmlns:c16="http://schemas.microsoft.com/office/drawing/2014/chart" uri="{C3380CC4-5D6E-409C-BE32-E72D297353CC}">
              <c16:uniqueId val="{00000000-D470-4072-AA4B-F963DCA94FD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D470-4072-AA4B-F963DCA94FD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 zoomScaleNormal="100" workbookViewId="0">
      <selection activeCell="CE28" sqref="CE2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滋賀県　彦根市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111807</v>
      </c>
      <c r="AM8" s="37"/>
      <c r="AN8" s="37"/>
      <c r="AO8" s="37"/>
      <c r="AP8" s="37"/>
      <c r="AQ8" s="37"/>
      <c r="AR8" s="37"/>
      <c r="AS8" s="37"/>
      <c r="AT8" s="38">
        <f>データ!T6</f>
        <v>196.87</v>
      </c>
      <c r="AU8" s="38"/>
      <c r="AV8" s="38"/>
      <c r="AW8" s="38"/>
      <c r="AX8" s="38"/>
      <c r="AY8" s="38"/>
      <c r="AZ8" s="38"/>
      <c r="BA8" s="38"/>
      <c r="BB8" s="38">
        <f>データ!U6</f>
        <v>567.91999999999996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3.64</v>
      </c>
      <c r="Q10" s="38"/>
      <c r="R10" s="38"/>
      <c r="S10" s="38"/>
      <c r="T10" s="38"/>
      <c r="U10" s="38"/>
      <c r="V10" s="38"/>
      <c r="W10" s="38">
        <f>データ!Q6</f>
        <v>100</v>
      </c>
      <c r="X10" s="38"/>
      <c r="Y10" s="38"/>
      <c r="Z10" s="38"/>
      <c r="AA10" s="38"/>
      <c r="AB10" s="38"/>
      <c r="AC10" s="38"/>
      <c r="AD10" s="37">
        <f>データ!R6</f>
        <v>3949</v>
      </c>
      <c r="AE10" s="37"/>
      <c r="AF10" s="37"/>
      <c r="AG10" s="37"/>
      <c r="AH10" s="37"/>
      <c r="AI10" s="37"/>
      <c r="AJ10" s="37"/>
      <c r="AK10" s="2"/>
      <c r="AL10" s="37">
        <f>データ!V6</f>
        <v>4069</v>
      </c>
      <c r="AM10" s="37"/>
      <c r="AN10" s="37"/>
      <c r="AO10" s="37"/>
      <c r="AP10" s="37"/>
      <c r="AQ10" s="37"/>
      <c r="AR10" s="37"/>
      <c r="AS10" s="37"/>
      <c r="AT10" s="38">
        <f>データ!W6</f>
        <v>1.55</v>
      </c>
      <c r="AU10" s="38"/>
      <c r="AV10" s="38"/>
      <c r="AW10" s="38"/>
      <c r="AX10" s="38"/>
      <c r="AY10" s="38"/>
      <c r="AZ10" s="38"/>
      <c r="BA10" s="38"/>
      <c r="BB10" s="38">
        <f>データ!X6</f>
        <v>2625.16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45</v>
      </c>
      <c r="O86" s="12" t="str">
        <f>データ!EO6</f>
        <v>【0.03】</v>
      </c>
    </row>
  </sheetData>
  <sheetProtection algorithmName="SHA-512" hashValue="O3pwPtcMw0l5Nf58d5EU6iMnsLIdKw/DjsvVMm+cpRzjjY/7ozAI4tpdXue9t6eZbkariTjMleMwh/xt0lTaNw==" saltValue="ge98Y7zJLfCmBtGV+2Q1q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2021</v>
      </c>
      <c r="C6" s="19">
        <f t="shared" ref="C6:X6" si="3">C7</f>
        <v>252026</v>
      </c>
      <c r="D6" s="19">
        <f t="shared" si="3"/>
        <v>47</v>
      </c>
      <c r="E6" s="19">
        <f t="shared" si="3"/>
        <v>17</v>
      </c>
      <c r="F6" s="19">
        <f t="shared" si="3"/>
        <v>5</v>
      </c>
      <c r="G6" s="19">
        <f t="shared" si="3"/>
        <v>0</v>
      </c>
      <c r="H6" s="19" t="str">
        <f t="shared" si="3"/>
        <v>滋賀県　彦根市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3.64</v>
      </c>
      <c r="Q6" s="20">
        <f t="shared" si="3"/>
        <v>100</v>
      </c>
      <c r="R6" s="20">
        <f t="shared" si="3"/>
        <v>3949</v>
      </c>
      <c r="S6" s="20">
        <f t="shared" si="3"/>
        <v>111807</v>
      </c>
      <c r="T6" s="20">
        <f t="shared" si="3"/>
        <v>196.87</v>
      </c>
      <c r="U6" s="20">
        <f t="shared" si="3"/>
        <v>567.91999999999996</v>
      </c>
      <c r="V6" s="20">
        <f t="shared" si="3"/>
        <v>4069</v>
      </c>
      <c r="W6" s="20">
        <f t="shared" si="3"/>
        <v>1.55</v>
      </c>
      <c r="X6" s="20">
        <f t="shared" si="3"/>
        <v>2625.16</v>
      </c>
      <c r="Y6" s="21">
        <f>IF(Y7="",NA(),Y7)</f>
        <v>55.82</v>
      </c>
      <c r="Z6" s="21">
        <f t="shared" ref="Z6:AH6" si="4">IF(Z7="",NA(),Z7)</f>
        <v>56.3</v>
      </c>
      <c r="AA6" s="21">
        <f t="shared" si="4"/>
        <v>51.19</v>
      </c>
      <c r="AB6" s="21">
        <f t="shared" si="4"/>
        <v>50.27</v>
      </c>
      <c r="AC6" s="21">
        <f t="shared" si="4"/>
        <v>50.05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92.89</v>
      </c>
      <c r="BG6" s="21">
        <f t="shared" ref="BG6:BO6" si="7">IF(BG7="",NA(),BG7)</f>
        <v>85.2</v>
      </c>
      <c r="BH6" s="21">
        <f t="shared" si="7"/>
        <v>72.010000000000005</v>
      </c>
      <c r="BI6" s="21">
        <f t="shared" si="7"/>
        <v>53.02</v>
      </c>
      <c r="BJ6" s="21">
        <f t="shared" si="7"/>
        <v>39.5</v>
      </c>
      <c r="BK6" s="21">
        <f t="shared" si="7"/>
        <v>855.8</v>
      </c>
      <c r="BL6" s="21">
        <f t="shared" si="7"/>
        <v>789.46</v>
      </c>
      <c r="BM6" s="21">
        <f t="shared" si="7"/>
        <v>826.83</v>
      </c>
      <c r="BN6" s="21">
        <f t="shared" si="7"/>
        <v>867.83</v>
      </c>
      <c r="BO6" s="21">
        <f t="shared" si="7"/>
        <v>791.76</v>
      </c>
      <c r="BP6" s="20" t="str">
        <f>IF(BP7="","",IF(BP7="-","【-】","【"&amp;SUBSTITUTE(TEXT(BP7,"#,##0.00"),"-","△")&amp;"】"))</f>
        <v>【786.37】</v>
      </c>
      <c r="BQ6" s="21">
        <f>IF(BQ7="",NA(),BQ7)</f>
        <v>62.96</v>
      </c>
      <c r="BR6" s="21">
        <f t="shared" ref="BR6:BZ6" si="8">IF(BR7="",NA(),BR7)</f>
        <v>55.15</v>
      </c>
      <c r="BS6" s="21">
        <f t="shared" si="8"/>
        <v>59.72</v>
      </c>
      <c r="BT6" s="21">
        <f t="shared" si="8"/>
        <v>59.62</v>
      </c>
      <c r="BU6" s="21">
        <f t="shared" si="8"/>
        <v>59.37</v>
      </c>
      <c r="BV6" s="21">
        <f t="shared" si="8"/>
        <v>59.8</v>
      </c>
      <c r="BW6" s="21">
        <f t="shared" si="8"/>
        <v>57.77</v>
      </c>
      <c r="BX6" s="21">
        <f t="shared" si="8"/>
        <v>57.31</v>
      </c>
      <c r="BY6" s="21">
        <f t="shared" si="8"/>
        <v>57.08</v>
      </c>
      <c r="BZ6" s="21">
        <f t="shared" si="8"/>
        <v>56.26</v>
      </c>
      <c r="CA6" s="20" t="str">
        <f>IF(CA7="","",IF(CA7="-","【-】","【"&amp;SUBSTITUTE(TEXT(CA7,"#,##0.00"),"-","△")&amp;"】"))</f>
        <v>【60.65】</v>
      </c>
      <c r="CB6" s="21">
        <f>IF(CB7="",NA(),CB7)</f>
        <v>220.7</v>
      </c>
      <c r="CC6" s="21">
        <f t="shared" ref="CC6:CK6" si="9">IF(CC7="",NA(),CC7)</f>
        <v>256.3</v>
      </c>
      <c r="CD6" s="21">
        <f t="shared" si="9"/>
        <v>239.96</v>
      </c>
      <c r="CE6" s="21">
        <f t="shared" si="9"/>
        <v>236.69</v>
      </c>
      <c r="CF6" s="21">
        <f t="shared" si="9"/>
        <v>239.61</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60.87</v>
      </c>
      <c r="CN6" s="21">
        <f t="shared" ref="CN6:CV6" si="10">IF(CN7="",NA(),CN7)</f>
        <v>59.68</v>
      </c>
      <c r="CO6" s="21">
        <f t="shared" si="10"/>
        <v>58.23</v>
      </c>
      <c r="CP6" s="21">
        <f t="shared" si="10"/>
        <v>59.2</v>
      </c>
      <c r="CQ6" s="21">
        <f t="shared" si="10"/>
        <v>58.14</v>
      </c>
      <c r="CR6" s="21">
        <f t="shared" si="10"/>
        <v>51.75</v>
      </c>
      <c r="CS6" s="21">
        <f t="shared" si="10"/>
        <v>50.68</v>
      </c>
      <c r="CT6" s="21">
        <f t="shared" si="10"/>
        <v>50.14</v>
      </c>
      <c r="CU6" s="21">
        <f t="shared" si="10"/>
        <v>54.83</v>
      </c>
      <c r="CV6" s="21">
        <f t="shared" si="10"/>
        <v>66.53</v>
      </c>
      <c r="CW6" s="20" t="str">
        <f>IF(CW7="","",IF(CW7="-","【-】","【"&amp;SUBSTITUTE(TEXT(CW7,"#,##0.00"),"-","△")&amp;"】"))</f>
        <v>【61.14】</v>
      </c>
      <c r="CX6" s="21">
        <f>IF(CX7="",NA(),CX7)</f>
        <v>98.16</v>
      </c>
      <c r="CY6" s="21">
        <f t="shared" ref="CY6:DG6" si="11">IF(CY7="",NA(),CY7)</f>
        <v>98.17</v>
      </c>
      <c r="CZ6" s="21">
        <f t="shared" si="11"/>
        <v>97.88</v>
      </c>
      <c r="DA6" s="21">
        <f t="shared" si="11"/>
        <v>97.61</v>
      </c>
      <c r="DB6" s="21">
        <f t="shared" si="11"/>
        <v>98.48</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2">
      <c r="A7" s="14"/>
      <c r="B7" s="23">
        <v>2021</v>
      </c>
      <c r="C7" s="23">
        <v>252026</v>
      </c>
      <c r="D7" s="23">
        <v>47</v>
      </c>
      <c r="E7" s="23">
        <v>17</v>
      </c>
      <c r="F7" s="23">
        <v>5</v>
      </c>
      <c r="G7" s="23">
        <v>0</v>
      </c>
      <c r="H7" s="23" t="s">
        <v>99</v>
      </c>
      <c r="I7" s="23" t="s">
        <v>100</v>
      </c>
      <c r="J7" s="23" t="s">
        <v>101</v>
      </c>
      <c r="K7" s="23" t="s">
        <v>102</v>
      </c>
      <c r="L7" s="23" t="s">
        <v>103</v>
      </c>
      <c r="M7" s="23" t="s">
        <v>104</v>
      </c>
      <c r="N7" s="24" t="s">
        <v>105</v>
      </c>
      <c r="O7" s="24" t="s">
        <v>106</v>
      </c>
      <c r="P7" s="24">
        <v>3.64</v>
      </c>
      <c r="Q7" s="24">
        <v>100</v>
      </c>
      <c r="R7" s="24">
        <v>3949</v>
      </c>
      <c r="S7" s="24">
        <v>111807</v>
      </c>
      <c r="T7" s="24">
        <v>196.87</v>
      </c>
      <c r="U7" s="24">
        <v>567.91999999999996</v>
      </c>
      <c r="V7" s="24">
        <v>4069</v>
      </c>
      <c r="W7" s="24">
        <v>1.55</v>
      </c>
      <c r="X7" s="24">
        <v>2625.16</v>
      </c>
      <c r="Y7" s="24">
        <v>55.82</v>
      </c>
      <c r="Z7" s="24">
        <v>56.3</v>
      </c>
      <c r="AA7" s="24">
        <v>51.19</v>
      </c>
      <c r="AB7" s="24">
        <v>50.27</v>
      </c>
      <c r="AC7" s="24">
        <v>50.05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92.89</v>
      </c>
      <c r="BG7" s="24">
        <v>85.2</v>
      </c>
      <c r="BH7" s="24">
        <v>72.010000000000005</v>
      </c>
      <c r="BI7" s="24">
        <v>53.02</v>
      </c>
      <c r="BJ7" s="24">
        <v>39.5</v>
      </c>
      <c r="BK7" s="24">
        <v>855.8</v>
      </c>
      <c r="BL7" s="24">
        <v>789.46</v>
      </c>
      <c r="BM7" s="24">
        <v>826.83</v>
      </c>
      <c r="BN7" s="24">
        <v>867.83</v>
      </c>
      <c r="BO7" s="24">
        <v>791.76</v>
      </c>
      <c r="BP7" s="24">
        <v>786.37</v>
      </c>
      <c r="BQ7" s="24">
        <v>62.96</v>
      </c>
      <c r="BR7" s="24">
        <v>55.15</v>
      </c>
      <c r="BS7" s="24">
        <v>59.72</v>
      </c>
      <c r="BT7" s="24">
        <v>59.62</v>
      </c>
      <c r="BU7" s="24">
        <v>59.37</v>
      </c>
      <c r="BV7" s="24">
        <v>59.8</v>
      </c>
      <c r="BW7" s="24">
        <v>57.77</v>
      </c>
      <c r="BX7" s="24">
        <v>57.31</v>
      </c>
      <c r="BY7" s="24">
        <v>57.08</v>
      </c>
      <c r="BZ7" s="24">
        <v>56.26</v>
      </c>
      <c r="CA7" s="24">
        <v>60.65</v>
      </c>
      <c r="CB7" s="24">
        <v>220.7</v>
      </c>
      <c r="CC7" s="24">
        <v>256.3</v>
      </c>
      <c r="CD7" s="24">
        <v>239.96</v>
      </c>
      <c r="CE7" s="24">
        <v>236.69</v>
      </c>
      <c r="CF7" s="24">
        <v>239.61</v>
      </c>
      <c r="CG7" s="24">
        <v>263.76</v>
      </c>
      <c r="CH7" s="24">
        <v>274.35000000000002</v>
      </c>
      <c r="CI7" s="24">
        <v>273.52</v>
      </c>
      <c r="CJ7" s="24">
        <v>274.99</v>
      </c>
      <c r="CK7" s="24">
        <v>282.08999999999997</v>
      </c>
      <c r="CL7" s="24">
        <v>256.97000000000003</v>
      </c>
      <c r="CM7" s="24">
        <v>60.87</v>
      </c>
      <c r="CN7" s="24">
        <v>59.68</v>
      </c>
      <c r="CO7" s="24">
        <v>58.23</v>
      </c>
      <c r="CP7" s="24">
        <v>59.2</v>
      </c>
      <c r="CQ7" s="24">
        <v>58.14</v>
      </c>
      <c r="CR7" s="24">
        <v>51.75</v>
      </c>
      <c r="CS7" s="24">
        <v>50.68</v>
      </c>
      <c r="CT7" s="24">
        <v>50.14</v>
      </c>
      <c r="CU7" s="24">
        <v>54.83</v>
      </c>
      <c r="CV7" s="24">
        <v>66.53</v>
      </c>
      <c r="CW7" s="24">
        <v>61.14</v>
      </c>
      <c r="CX7" s="24">
        <v>98.16</v>
      </c>
      <c r="CY7" s="24">
        <v>98.17</v>
      </c>
      <c r="CZ7" s="24">
        <v>97.88</v>
      </c>
      <c r="DA7" s="24">
        <v>97.61</v>
      </c>
      <c r="DB7" s="24">
        <v>98.48</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112</v>
      </c>
    </row>
    <row r="12" spans="1:145" x14ac:dyDescent="0.2">
      <c r="B12">
        <v>1</v>
      </c>
      <c r="C12">
        <v>1</v>
      </c>
      <c r="D12">
        <v>1</v>
      </c>
      <c r="E12">
        <v>2</v>
      </c>
      <c r="F12">
        <v>3</v>
      </c>
      <c r="G12" t="s">
        <v>113</v>
      </c>
    </row>
    <row r="13" spans="1:145" x14ac:dyDescent="0.2">
      <c r="B13" t="s">
        <v>114</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粕渕 裕之</cp:lastModifiedBy>
  <cp:lastPrinted>2023-01-11T02:46:31Z</cp:lastPrinted>
  <dcterms:created xsi:type="dcterms:W3CDTF">2022-12-01T01:58:31Z</dcterms:created>
  <dcterms:modified xsi:type="dcterms:W3CDTF">2023-01-23T00:14:41Z</dcterms:modified>
  <cp:category/>
</cp:coreProperties>
</file>